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536" yWindow="3876" windowWidth="21240" windowHeight="11736"/>
  </bookViews>
  <sheets>
    <sheet name="Actividades formativas" sheetId="1" r:id="rId1"/>
    <sheet name="Sistemas de evaluación" sheetId="3" r:id="rId2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3" i="1" l="1"/>
  <c r="S53" i="1"/>
  <c r="C110" i="1"/>
  <c r="B110" i="1"/>
  <c r="C109" i="1"/>
  <c r="B109" i="1"/>
  <c r="C108" i="1"/>
  <c r="B108" i="1"/>
  <c r="C107" i="1"/>
  <c r="B107" i="1"/>
  <c r="C103" i="1"/>
  <c r="B103" i="1"/>
  <c r="C102" i="1"/>
  <c r="B102" i="1"/>
  <c r="C101" i="1"/>
  <c r="B101" i="1"/>
  <c r="C100" i="1"/>
  <c r="B100" i="1"/>
  <c r="C96" i="1"/>
  <c r="B96" i="1"/>
  <c r="C95" i="1"/>
  <c r="B95" i="1"/>
  <c r="C94" i="1"/>
  <c r="B94" i="1"/>
  <c r="C93" i="1"/>
  <c r="B93" i="1"/>
  <c r="C61" i="1"/>
  <c r="C60" i="1"/>
  <c r="C59" i="1"/>
  <c r="C58" i="1"/>
  <c r="K12" i="1"/>
  <c r="L12" i="1"/>
  <c r="M12" i="1"/>
  <c r="K11" i="1"/>
  <c r="L11" i="1"/>
  <c r="M11" i="1"/>
  <c r="R9" i="1"/>
  <c r="S9" i="1"/>
  <c r="B98" i="1"/>
  <c r="B110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F19" i="3"/>
  <c r="F20" i="3"/>
  <c r="G19" i="3"/>
  <c r="G20" i="3"/>
  <c r="G60" i="3"/>
  <c r="F60" i="3"/>
  <c r="G59" i="3"/>
  <c r="F59" i="3"/>
  <c r="G58" i="3"/>
  <c r="F58" i="3"/>
  <c r="G57" i="3"/>
  <c r="F57" i="3"/>
  <c r="G56" i="3"/>
  <c r="F56" i="3"/>
  <c r="G55" i="3"/>
  <c r="F55" i="3"/>
  <c r="B14" i="1"/>
  <c r="B14" i="3"/>
  <c r="C14" i="3"/>
  <c r="D14" i="3"/>
  <c r="E14" i="3"/>
  <c r="A13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B156" i="1"/>
  <c r="R40" i="1"/>
  <c r="S40" i="1"/>
  <c r="R33" i="1"/>
  <c r="S33" i="1"/>
  <c r="R26" i="1"/>
  <c r="S26" i="1"/>
  <c r="C117" i="1"/>
  <c r="B117" i="1"/>
  <c r="C116" i="1"/>
  <c r="B116" i="1"/>
  <c r="C115" i="1"/>
  <c r="B115" i="1"/>
  <c r="C114" i="1"/>
  <c r="B114" i="1"/>
  <c r="R12" i="1"/>
  <c r="S12" i="1"/>
  <c r="G188" i="3"/>
  <c r="F188" i="3"/>
  <c r="G187" i="3"/>
  <c r="F187" i="3"/>
  <c r="G186" i="3"/>
  <c r="F186" i="3"/>
  <c r="G185" i="3"/>
  <c r="F185" i="3"/>
  <c r="G184" i="3"/>
  <c r="F184" i="3"/>
  <c r="G183" i="3"/>
  <c r="F18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0" i="3"/>
  <c r="F100" i="3"/>
  <c r="G99" i="3"/>
  <c r="F99" i="3"/>
  <c r="G98" i="3"/>
  <c r="F98" i="3"/>
  <c r="G97" i="3"/>
  <c r="F97" i="3"/>
  <c r="G96" i="3"/>
  <c r="F96" i="3"/>
  <c r="G95" i="3"/>
  <c r="F95" i="3"/>
  <c r="G92" i="3"/>
  <c r="F92" i="3"/>
  <c r="G91" i="3"/>
  <c r="F91" i="3"/>
  <c r="G90" i="3"/>
  <c r="F90" i="3"/>
  <c r="G89" i="3"/>
  <c r="F89" i="3"/>
  <c r="G88" i="3"/>
  <c r="F88" i="3"/>
  <c r="G87" i="3"/>
  <c r="F87" i="3"/>
  <c r="G84" i="3"/>
  <c r="F84" i="3"/>
  <c r="G83" i="3"/>
  <c r="F83" i="3"/>
  <c r="G82" i="3"/>
  <c r="F82" i="3"/>
  <c r="G81" i="3"/>
  <c r="F81" i="3"/>
  <c r="G80" i="3"/>
  <c r="F80" i="3"/>
  <c r="G79" i="3"/>
  <c r="F79" i="3"/>
  <c r="G76" i="3"/>
  <c r="F76" i="3"/>
  <c r="G75" i="3"/>
  <c r="F75" i="3"/>
  <c r="G74" i="3"/>
  <c r="F74" i="3"/>
  <c r="G73" i="3"/>
  <c r="F73" i="3"/>
  <c r="G72" i="3"/>
  <c r="F72" i="3"/>
  <c r="G71" i="3"/>
  <c r="F71" i="3"/>
  <c r="G68" i="3"/>
  <c r="F68" i="3"/>
  <c r="G67" i="3"/>
  <c r="F67" i="3"/>
  <c r="G66" i="3"/>
  <c r="F66" i="3"/>
  <c r="G65" i="3"/>
  <c r="F65" i="3"/>
  <c r="G64" i="3"/>
  <c r="F64" i="3"/>
  <c r="G63" i="3"/>
  <c r="F63" i="3"/>
  <c r="G52" i="3"/>
  <c r="F52" i="3"/>
  <c r="G51" i="3"/>
  <c r="F51" i="3"/>
  <c r="G50" i="3"/>
  <c r="F50" i="3"/>
  <c r="G49" i="3"/>
  <c r="F49" i="3"/>
  <c r="G48" i="3"/>
  <c r="F48" i="3"/>
  <c r="G47" i="3"/>
  <c r="F47" i="3"/>
  <c r="G44" i="3"/>
  <c r="F44" i="3"/>
  <c r="G43" i="3"/>
  <c r="F43" i="3"/>
  <c r="G42" i="3"/>
  <c r="F42" i="3"/>
  <c r="G41" i="3"/>
  <c r="F41" i="3"/>
  <c r="G40" i="3"/>
  <c r="F40" i="3"/>
  <c r="G39" i="3"/>
  <c r="F39" i="3"/>
  <c r="G36" i="3"/>
  <c r="F36" i="3"/>
  <c r="G35" i="3"/>
  <c r="F35" i="3"/>
  <c r="G34" i="3"/>
  <c r="F34" i="3"/>
  <c r="G33" i="3"/>
  <c r="F33" i="3"/>
  <c r="G32" i="3"/>
  <c r="F32" i="3"/>
  <c r="G31" i="3"/>
  <c r="F31" i="3"/>
  <c r="G28" i="3"/>
  <c r="F28" i="3"/>
  <c r="G27" i="3"/>
  <c r="F27" i="3"/>
  <c r="G26" i="3"/>
  <c r="F26" i="3"/>
  <c r="G25" i="3"/>
  <c r="F25" i="3"/>
  <c r="G24" i="3"/>
  <c r="F24" i="3"/>
  <c r="G23" i="3"/>
  <c r="F23" i="3"/>
  <c r="G12" i="3"/>
  <c r="F12" i="3"/>
  <c r="G11" i="3"/>
  <c r="F11" i="3"/>
  <c r="G10" i="3"/>
  <c r="G9" i="3"/>
  <c r="F9" i="3"/>
  <c r="F8" i="3"/>
  <c r="G7" i="3"/>
  <c r="F7" i="3"/>
  <c r="E182" i="3"/>
  <c r="D182" i="3"/>
  <c r="C182" i="3"/>
  <c r="B182" i="3"/>
  <c r="A181" i="3"/>
  <c r="E174" i="3"/>
  <c r="D174" i="3"/>
  <c r="C174" i="3"/>
  <c r="A173" i="3"/>
  <c r="E166" i="3"/>
  <c r="D166" i="3"/>
  <c r="C166" i="3"/>
  <c r="A165" i="3"/>
  <c r="E158" i="3"/>
  <c r="D158" i="3"/>
  <c r="C158" i="3"/>
  <c r="A157" i="3"/>
  <c r="E150" i="3"/>
  <c r="D150" i="3"/>
  <c r="C150" i="3"/>
  <c r="A149" i="3"/>
  <c r="E142" i="3"/>
  <c r="D142" i="3"/>
  <c r="C142" i="3"/>
  <c r="A141" i="3"/>
  <c r="E134" i="3"/>
  <c r="D134" i="3"/>
  <c r="C134" i="3"/>
  <c r="B134" i="3"/>
  <c r="A133" i="3"/>
  <c r="E126" i="3"/>
  <c r="D126" i="3"/>
  <c r="C126" i="3"/>
  <c r="A125" i="3"/>
  <c r="E118" i="3"/>
  <c r="D118" i="3"/>
  <c r="C118" i="3"/>
  <c r="A117" i="3"/>
  <c r="E110" i="3"/>
  <c r="D110" i="3"/>
  <c r="C110" i="3"/>
  <c r="A109" i="3"/>
  <c r="E102" i="3"/>
  <c r="D102" i="3"/>
  <c r="C102" i="3"/>
  <c r="A101" i="3"/>
  <c r="E94" i="3"/>
  <c r="D94" i="3"/>
  <c r="C94" i="3"/>
  <c r="A93" i="3"/>
  <c r="E86" i="3"/>
  <c r="D86" i="3"/>
  <c r="C86" i="3"/>
  <c r="A85" i="3"/>
  <c r="E78" i="3"/>
  <c r="D78" i="3"/>
  <c r="C78" i="3"/>
  <c r="B78" i="3"/>
  <c r="A77" i="3"/>
  <c r="E70" i="3"/>
  <c r="D70" i="3"/>
  <c r="C70" i="3"/>
  <c r="A69" i="3"/>
  <c r="E62" i="3"/>
  <c r="D62" i="3"/>
  <c r="C62" i="3"/>
  <c r="B62" i="3"/>
  <c r="A61" i="3"/>
  <c r="E54" i="3"/>
  <c r="D54" i="3"/>
  <c r="C54" i="3"/>
  <c r="B54" i="3"/>
  <c r="A53" i="3"/>
  <c r="E46" i="3"/>
  <c r="D46" i="3"/>
  <c r="C46" i="3"/>
  <c r="A45" i="3"/>
  <c r="E38" i="3"/>
  <c r="D38" i="3"/>
  <c r="C38" i="3"/>
  <c r="A37" i="3"/>
  <c r="E30" i="3"/>
  <c r="D30" i="3"/>
  <c r="C30" i="3"/>
  <c r="B30" i="3"/>
  <c r="A29" i="3"/>
  <c r="E22" i="3"/>
  <c r="D22" i="3"/>
  <c r="C22" i="3"/>
  <c r="A21" i="3"/>
  <c r="C6" i="3"/>
  <c r="B6" i="3"/>
  <c r="A5" i="3"/>
  <c r="Q41" i="1"/>
  <c r="Q27" i="1"/>
  <c r="B174" i="3"/>
  <c r="B149" i="1"/>
  <c r="B166" i="3"/>
  <c r="B112" i="1"/>
  <c r="B126" i="3"/>
  <c r="B63" i="1"/>
  <c r="B70" i="3"/>
  <c r="B42" i="1"/>
  <c r="B46" i="3"/>
  <c r="B35" i="1"/>
  <c r="B38" i="3"/>
  <c r="B21" i="1"/>
  <c r="B22" i="3"/>
  <c r="R161" i="1"/>
  <c r="R159" i="1"/>
  <c r="Q155" i="1"/>
  <c r="R154" i="1"/>
  <c r="R152" i="1"/>
  <c r="Q148" i="1"/>
  <c r="R147" i="1"/>
  <c r="R145" i="1"/>
  <c r="B142" i="1"/>
  <c r="B158" i="3"/>
  <c r="Q141" i="1"/>
  <c r="R140" i="1"/>
  <c r="R138" i="1"/>
  <c r="B135" i="1"/>
  <c r="B150" i="3"/>
  <c r="Q134" i="1"/>
  <c r="B127" i="1"/>
  <c r="B142" i="3"/>
  <c r="Q126" i="1"/>
  <c r="AD125" i="1"/>
  <c r="AD123" i="1"/>
  <c r="AD122" i="1"/>
  <c r="AD121" i="1"/>
  <c r="Q118" i="1"/>
  <c r="R117" i="1"/>
  <c r="R115" i="1"/>
  <c r="Q111" i="1"/>
  <c r="R110" i="1"/>
  <c r="R108" i="1"/>
  <c r="B105" i="1"/>
  <c r="B118" i="3"/>
  <c r="Q104" i="1"/>
  <c r="R103" i="1"/>
  <c r="R101" i="1"/>
  <c r="Q97" i="1"/>
  <c r="B91" i="1"/>
  <c r="B102" i="3"/>
  <c r="Q90" i="1"/>
  <c r="R89" i="1"/>
  <c r="R87" i="1"/>
  <c r="B84" i="1"/>
  <c r="B94" i="3"/>
  <c r="Q83" i="1"/>
  <c r="R82" i="1"/>
  <c r="R80" i="1"/>
  <c r="B77" i="1"/>
  <c r="B86" i="3"/>
  <c r="Q76" i="1"/>
  <c r="R75" i="1"/>
  <c r="R73" i="1"/>
  <c r="Q69" i="1"/>
  <c r="R68" i="1"/>
  <c r="R66" i="1"/>
  <c r="Q62" i="1"/>
  <c r="Q48" i="1"/>
  <c r="Q34" i="1"/>
  <c r="AD124" i="1"/>
  <c r="AD126" i="1"/>
  <c r="R45" i="1"/>
  <c r="R47" i="1"/>
  <c r="R52" i="1"/>
  <c r="S52" i="1"/>
  <c r="R54" i="1"/>
  <c r="R59" i="1"/>
  <c r="R61" i="1"/>
  <c r="R72" i="1"/>
  <c r="R74" i="1"/>
  <c r="R86" i="1"/>
  <c r="R88" i="1"/>
  <c r="R94" i="1"/>
  <c r="R96" i="1"/>
  <c r="R107" i="1"/>
  <c r="R109" i="1"/>
  <c r="R65" i="1"/>
  <c r="R67" i="1"/>
  <c r="S67" i="1"/>
  <c r="R79" i="1"/>
  <c r="R81" i="1"/>
  <c r="S81" i="1"/>
  <c r="R100" i="1"/>
  <c r="R102" i="1"/>
  <c r="S102" i="1"/>
  <c r="R114" i="1"/>
  <c r="R116" i="1"/>
  <c r="S116" i="1"/>
  <c r="AE121" i="1"/>
  <c r="AE123" i="1"/>
  <c r="AE125" i="1"/>
  <c r="R130" i="1"/>
  <c r="S130" i="1"/>
  <c r="R144" i="1"/>
  <c r="R146" i="1"/>
  <c r="S146" i="1"/>
  <c r="R158" i="1"/>
  <c r="R160" i="1"/>
  <c r="S160" i="1"/>
  <c r="R137" i="1"/>
  <c r="R139" i="1"/>
  <c r="S139" i="1"/>
  <c r="R151" i="1"/>
  <c r="R153" i="1"/>
  <c r="S153" i="1"/>
  <c r="S138" i="1"/>
  <c r="S140" i="1"/>
  <c r="S145" i="1"/>
  <c r="S147" i="1"/>
  <c r="S152" i="1"/>
  <c r="S154" i="1"/>
  <c r="S159" i="1"/>
  <c r="S161" i="1"/>
  <c r="R129" i="1"/>
  <c r="R131" i="1"/>
  <c r="S101" i="1"/>
  <c r="S103" i="1"/>
  <c r="S108" i="1"/>
  <c r="S110" i="1"/>
  <c r="S115" i="1"/>
  <c r="S117" i="1"/>
  <c r="AE122" i="1"/>
  <c r="R93" i="1"/>
  <c r="R95" i="1"/>
  <c r="S66" i="1"/>
  <c r="S68" i="1"/>
  <c r="S73" i="1"/>
  <c r="S75" i="1"/>
  <c r="S80" i="1"/>
  <c r="S82" i="1"/>
  <c r="S87" i="1"/>
  <c r="S89" i="1"/>
  <c r="R58" i="1"/>
  <c r="R60" i="1"/>
  <c r="R51" i="1"/>
  <c r="R44" i="1"/>
  <c r="R46" i="1"/>
  <c r="R141" i="1"/>
  <c r="R104" i="1"/>
  <c r="R69" i="1"/>
  <c r="R111" i="1"/>
  <c r="R90" i="1"/>
  <c r="R76" i="1"/>
  <c r="S151" i="1"/>
  <c r="R155" i="1"/>
  <c r="S158" i="1"/>
  <c r="R162" i="1"/>
  <c r="S144" i="1"/>
  <c r="R148" i="1"/>
  <c r="S114" i="1"/>
  <c r="R118" i="1"/>
  <c r="R97" i="1"/>
  <c r="S79" i="1"/>
  <c r="R83" i="1"/>
  <c r="R62" i="1"/>
  <c r="R55" i="1"/>
  <c r="R48" i="1"/>
  <c r="S54" i="1"/>
  <c r="S61" i="1"/>
  <c r="S59" i="1"/>
  <c r="S107" i="1"/>
  <c r="S94" i="1"/>
  <c r="AE124" i="1"/>
  <c r="S74" i="1"/>
  <c r="S86" i="1"/>
  <c r="S47" i="1"/>
  <c r="S88" i="1"/>
  <c r="S72" i="1"/>
  <c r="S109" i="1"/>
  <c r="S96" i="1"/>
  <c r="S45" i="1"/>
  <c r="R134" i="1"/>
  <c r="S137" i="1"/>
  <c r="S100" i="1"/>
  <c r="S65" i="1"/>
  <c r="S131" i="1"/>
  <c r="S129" i="1"/>
  <c r="S95" i="1"/>
  <c r="S93" i="1"/>
  <c r="S60" i="1"/>
  <c r="S58" i="1"/>
  <c r="S51" i="1"/>
  <c r="S46" i="1"/>
  <c r="S44" i="1"/>
  <c r="E6" i="3"/>
  <c r="D6" i="3"/>
  <c r="R39" i="1"/>
  <c r="S39" i="1"/>
  <c r="R38" i="1"/>
  <c r="S38" i="1"/>
  <c r="R37" i="1"/>
  <c r="R32" i="1"/>
  <c r="S32" i="1"/>
  <c r="R31" i="1"/>
  <c r="S31" i="1"/>
  <c r="R30" i="1"/>
  <c r="R24" i="1"/>
  <c r="S24" i="1"/>
  <c r="R23" i="1"/>
  <c r="R25" i="1"/>
  <c r="S25" i="1"/>
  <c r="R41" i="1"/>
  <c r="S30" i="1"/>
  <c r="R34" i="1"/>
  <c r="S23" i="1"/>
  <c r="S37" i="1"/>
  <c r="R10" i="1"/>
  <c r="R11" i="1"/>
  <c r="R13" i="1"/>
  <c r="S11" i="1"/>
  <c r="S10" i="1"/>
  <c r="R17" i="1"/>
  <c r="R16" i="1"/>
  <c r="R20" i="1"/>
  <c r="S16" i="1"/>
  <c r="S17" i="1"/>
  <c r="R27" i="1"/>
</calcChain>
</file>

<file path=xl/sharedStrings.xml><?xml version="1.0" encoding="utf-8"?>
<sst xmlns="http://schemas.openxmlformats.org/spreadsheetml/2006/main" count="823" uniqueCount="86">
  <si>
    <t>MATERIAS</t>
  </si>
  <si>
    <t>A1</t>
  </si>
  <si>
    <t>A2</t>
  </si>
  <si>
    <t>A3</t>
  </si>
  <si>
    <t>S1</t>
  </si>
  <si>
    <t>S2</t>
  </si>
  <si>
    <t>S3</t>
  </si>
  <si>
    <t>S4</t>
  </si>
  <si>
    <t>MATERIA</t>
  </si>
  <si>
    <t>Sistemas de evaluación</t>
  </si>
  <si>
    <t>Total horas</t>
  </si>
  <si>
    <t>H.presen.</t>
  </si>
  <si>
    <t>A4</t>
  </si>
  <si>
    <t>A5</t>
  </si>
  <si>
    <t>S5</t>
  </si>
  <si>
    <t>S6</t>
  </si>
  <si>
    <t>Sis. Eva/Asig.</t>
  </si>
  <si>
    <t>Horas</t>
  </si>
  <si>
    <t>H. trab. au.</t>
  </si>
  <si>
    <t>ECTS</t>
  </si>
  <si>
    <t>Act.</t>
  </si>
  <si>
    <t>Asig.</t>
  </si>
  <si>
    <t>% presen.</t>
  </si>
  <si>
    <t>Trabajo Fin de Grado</t>
  </si>
  <si>
    <t>Metodología: 1,2,3,4,5,6,7,8,9,11,12,13,14,15,16,17,18,19</t>
  </si>
  <si>
    <t>Metodología: 1,2,6,7,9,14,18,19</t>
  </si>
  <si>
    <t>Estructura y Función del Cuerpo Humano y Procesos Fisiopatológicos</t>
  </si>
  <si>
    <t>Anatomía Humana</t>
  </si>
  <si>
    <t>Fisiología Humana y Procesos Fisiopatológicos</t>
  </si>
  <si>
    <t>Bioquímica Humana y Microbiología</t>
  </si>
  <si>
    <t>Atención Básica y Avanzada a las Emergencias Vitales</t>
  </si>
  <si>
    <t>Ciencias Psicosociales Aplicadas a los Cuidados de Salud</t>
  </si>
  <si>
    <t>Sistemas de Información y Análisis de Datos en los Cuidados de Salud</t>
  </si>
  <si>
    <t>Alimentación, Nutrición, Dietética y Farmacología</t>
  </si>
  <si>
    <t>Alimentación, Nutrición y Dietética</t>
  </si>
  <si>
    <t>Farmacología Clínica y Prescripción Enfermera</t>
  </si>
  <si>
    <t>Cultura, Género y Cuidados de Salud</t>
  </si>
  <si>
    <t>Intervención Enfermera en la Promoción de Salud</t>
  </si>
  <si>
    <t>Bases Teóricas y Metodológicas de la Enfermería</t>
  </si>
  <si>
    <t>Bases Teóricas y Fundamentos de Enfermería</t>
  </si>
  <si>
    <t>Metodología de los Cuidados</t>
  </si>
  <si>
    <t>Enfermería Familiar y Comunitaria</t>
  </si>
  <si>
    <t>Enfermería Familiar y Comunitaria I</t>
  </si>
  <si>
    <t>Enfermería Familiar y Comunitaria II</t>
  </si>
  <si>
    <t>Enfermería de la Infancia y Adolescencia</t>
  </si>
  <si>
    <t>Enfermería del Adulto</t>
  </si>
  <si>
    <t>Enfermería Clínica I</t>
  </si>
  <si>
    <t>Enfermería Clínica II</t>
  </si>
  <si>
    <t>Enfermería de la Salud Sexual y Reproductiva</t>
  </si>
  <si>
    <t>Enfermería del Envejecimiento</t>
  </si>
  <si>
    <t>Enfermería de Salud Mental</t>
  </si>
  <si>
    <t>Administración Sanitaria y Gestión de Cuidados</t>
  </si>
  <si>
    <t>Cuidados Complementarios en Enfermería</t>
  </si>
  <si>
    <t>Atención de Enfermería a Personas en Estado de Necesidad y Terminales</t>
  </si>
  <si>
    <t>Relaciones Humanas y Terapéuticas en Enfermería</t>
  </si>
  <si>
    <t>Prácticum</t>
  </si>
  <si>
    <t>Prácticum VII (12 ECTS)</t>
  </si>
  <si>
    <t>Prácticum I (12 ECTS)</t>
  </si>
  <si>
    <t>Prácticum II (12 ECTS)</t>
  </si>
  <si>
    <t>Prácticum III (12 ECTS)</t>
  </si>
  <si>
    <t>Prácticum IV (12 ECTS)</t>
  </si>
  <si>
    <t>Prácticum V (12 ECTS)</t>
  </si>
  <si>
    <t>Prácticum VI (12 ECTS)</t>
  </si>
  <si>
    <t>Enfermería en la Cooperación para el Desarrollo</t>
  </si>
  <si>
    <t>Cuidados de Enfermería en la Discapacidad y el Espacio Sociosanitario</t>
  </si>
  <si>
    <t>Atención de Enfermería en el Ámbito Educativo y Laboral</t>
  </si>
  <si>
    <t>Atención de Enfermería en la Drogodependencia y otras Adicciones</t>
  </si>
  <si>
    <t>Metodología: 1,2,6,7,14,18,19</t>
  </si>
  <si>
    <t>Metodologías: 14,17,18,20</t>
  </si>
  <si>
    <t>Metodologías: 14,17,18,19,21,22</t>
  </si>
  <si>
    <t>Metodología: 1,2,6,7,10,14,18,19</t>
  </si>
  <si>
    <t>Grado en Enfermería</t>
  </si>
  <si>
    <t>DATOS EN APLIC. RUCT</t>
  </si>
  <si>
    <t>Actividades formativas y Metodologías docentes</t>
  </si>
  <si>
    <t>Ponderación Mín.</t>
  </si>
  <si>
    <t>Ponderación Máx.</t>
  </si>
  <si>
    <t>A6</t>
  </si>
  <si>
    <t>10--20</t>
  </si>
  <si>
    <t>0--10</t>
  </si>
  <si>
    <t>60--80</t>
  </si>
  <si>
    <r>
      <t>Met</t>
    </r>
    <r>
      <rPr>
        <sz val="11"/>
        <rFont val="Calibri"/>
        <family val="2"/>
        <scheme val="minor"/>
      </rPr>
      <t>odología: 1,2,6,7,9,12,14</t>
    </r>
  </si>
  <si>
    <r>
      <t xml:space="preserve">Metodología: </t>
    </r>
    <r>
      <rPr>
        <sz val="11"/>
        <rFont val="Calibri"/>
        <family val="2"/>
        <scheme val="minor"/>
      </rPr>
      <t>1,2,6,7</t>
    </r>
  </si>
  <si>
    <r>
      <rPr>
        <sz val="11"/>
        <color theme="1"/>
        <rFont val="Calibri"/>
        <family val="2"/>
        <scheme val="minor"/>
      </rPr>
      <t xml:space="preserve">Metodología: </t>
    </r>
    <r>
      <rPr>
        <sz val="11"/>
        <rFont val="Calibri"/>
        <family val="2"/>
        <scheme val="minor"/>
      </rPr>
      <t>1,2,4,6,7,12,14,16,19</t>
    </r>
  </si>
  <si>
    <r>
      <t>Metodolo</t>
    </r>
    <r>
      <rPr>
        <sz val="11"/>
        <color theme="1"/>
        <rFont val="Calibri"/>
        <family val="2"/>
        <scheme val="minor"/>
      </rPr>
      <t xml:space="preserve">gía: </t>
    </r>
    <r>
      <rPr>
        <sz val="11"/>
        <rFont val="Calibri"/>
        <family val="2"/>
        <scheme val="minor"/>
      </rPr>
      <t>1,2,6,7,8,10,11,12,14,17,18</t>
    </r>
  </si>
  <si>
    <r>
      <t>M</t>
    </r>
    <r>
      <rPr>
        <sz val="11"/>
        <color theme="1"/>
        <rFont val="Calibri"/>
        <family val="2"/>
        <scheme val="minor"/>
      </rPr>
      <t>etod</t>
    </r>
    <r>
      <rPr>
        <sz val="11"/>
        <rFont val="Calibri"/>
        <family val="2"/>
        <scheme val="minor"/>
      </rPr>
      <t>ología: 1,2,6,7,9,10,14,18,19</t>
    </r>
  </si>
  <si>
    <r>
      <t>M</t>
    </r>
    <r>
      <rPr>
        <sz val="11"/>
        <color theme="1"/>
        <rFont val="Calibri"/>
        <family val="2"/>
        <scheme val="minor"/>
      </rPr>
      <t>eto</t>
    </r>
    <r>
      <rPr>
        <sz val="11"/>
        <rFont val="Calibri"/>
        <family val="2"/>
        <scheme val="minor"/>
      </rPr>
      <t>dología: 1,2,4,5,6,7,12,14,17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</si>
</sst>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3" applyNumberFormat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3" fillId="2" borderId="2" xfId="3"/>
    <xf numFmtId="0" fontId="1" fillId="0" borderId="0" xfId="1"/>
    <xf numFmtId="9" fontId="3" fillId="2" borderId="2" xfId="3" applyNumberFormat="1"/>
    <xf numFmtId="0" fontId="2" fillId="0" borderId="1" xfId="2"/>
    <xf numFmtId="0" fontId="5" fillId="5" borderId="3" xfId="6" applyAlignment="1">
      <alignment horizontal="right"/>
    </xf>
    <xf numFmtId="0" fontId="5" fillId="5" borderId="3" xfId="6"/>
    <xf numFmtId="0" fontId="0" fillId="0" borderId="0" xfId="0" applyFill="1" applyBorder="1"/>
    <xf numFmtId="0" fontId="4" fillId="4" borderId="0" xfId="5" applyAlignment="1">
      <alignment horizontal="left"/>
    </xf>
    <xf numFmtId="0" fontId="6" fillId="6" borderId="0" xfId="7"/>
    <xf numFmtId="0" fontId="0" fillId="0" borderId="4" xfId="0" applyBorder="1" applyAlignment="1"/>
    <xf numFmtId="0" fontId="0" fillId="0" borderId="5" xfId="0" applyBorder="1" applyAlignment="1"/>
    <xf numFmtId="0" fontId="0" fillId="0" borderId="0" xfId="0"/>
    <xf numFmtId="0" fontId="4" fillId="3" borderId="0" xfId="4" applyAlignment="1"/>
    <xf numFmtId="0" fontId="0" fillId="0" borderId="6" xfId="0" applyBorder="1" applyAlignment="1"/>
    <xf numFmtId="0" fontId="5" fillId="5" borderId="7" xfId="6" applyBorder="1"/>
    <xf numFmtId="0" fontId="4" fillId="4" borderId="0" xfId="5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6" borderId="0" xfId="7" applyFont="1"/>
    <xf numFmtId="0" fontId="8" fillId="0" borderId="0" xfId="0" applyFont="1"/>
    <xf numFmtId="0" fontId="4" fillId="7" borderId="0" xfId="8"/>
    <xf numFmtId="0" fontId="7" fillId="6" borderId="0" xfId="7" applyFont="1"/>
    <xf numFmtId="0" fontId="6" fillId="6" borderId="3" xfId="7" applyBorder="1"/>
    <xf numFmtId="0" fontId="9" fillId="0" borderId="0" xfId="0" applyFont="1"/>
    <xf numFmtId="0" fontId="10" fillId="0" borderId="0" xfId="0" applyFont="1"/>
    <xf numFmtId="0" fontId="11" fillId="0" borderId="4" xfId="0" applyFont="1" applyBorder="1" applyAlignment="1"/>
    <xf numFmtId="0" fontId="11" fillId="0" borderId="0" xfId="0" applyFont="1" applyFill="1" applyBorder="1"/>
    <xf numFmtId="0" fontId="12" fillId="5" borderId="7" xfId="6" applyFont="1" applyBorder="1"/>
    <xf numFmtId="0" fontId="0" fillId="0" borderId="9" xfId="0" applyFill="1" applyBorder="1"/>
    <xf numFmtId="0" fontId="0" fillId="0" borderId="0" xfId="0" applyFill="1"/>
    <xf numFmtId="0" fontId="5" fillId="8" borderId="7" xfId="6" applyFill="1" applyBorder="1"/>
    <xf numFmtId="0" fontId="5" fillId="8" borderId="3" xfId="6" applyFill="1"/>
    <xf numFmtId="0" fontId="5" fillId="9" borderId="7" xfId="0" applyFont="1" applyFill="1" applyBorder="1" applyAlignment="1">
      <alignment horizontal="right"/>
    </xf>
    <xf numFmtId="0" fontId="15" fillId="5" borderId="3" xfId="6" applyFont="1"/>
    <xf numFmtId="0" fontId="15" fillId="5" borderId="7" xfId="6" applyFont="1" applyBorder="1"/>
    <xf numFmtId="0" fontId="5" fillId="5" borderId="7" xfId="6" applyFont="1" applyBorder="1"/>
    <xf numFmtId="0" fontId="11" fillId="5" borderId="3" xfId="6" applyFont="1" applyAlignment="1">
      <alignment horizontal="right"/>
    </xf>
    <xf numFmtId="0" fontId="16" fillId="5" borderId="3" xfId="6" applyFont="1" applyAlignment="1">
      <alignment horizontal="right"/>
    </xf>
    <xf numFmtId="0" fontId="11" fillId="5" borderId="3" xfId="6" applyFont="1"/>
    <xf numFmtId="0" fontId="11" fillId="6" borderId="3" xfId="7" applyFont="1" applyBorder="1"/>
    <xf numFmtId="16" fontId="16" fillId="5" borderId="3" xfId="6" applyNumberFormat="1" applyFont="1" applyAlignment="1">
      <alignment horizontal="right"/>
    </xf>
    <xf numFmtId="0" fontId="16" fillId="6" borderId="3" xfId="7" applyFont="1" applyBorder="1"/>
    <xf numFmtId="0" fontId="11" fillId="9" borderId="3" xfId="0" applyFont="1" applyFill="1" applyBorder="1" applyAlignment="1">
      <alignment horizontal="right"/>
    </xf>
    <xf numFmtId="0" fontId="11" fillId="9" borderId="7" xfId="0" applyFont="1" applyFill="1" applyBorder="1" applyAlignment="1">
      <alignment horizontal="right"/>
    </xf>
  </cellXfs>
  <cellStyles count="129">
    <cellStyle name="20% - Énfasis6" xfId="7" builtinId="50"/>
    <cellStyle name="Énfasis3" xfId="4" builtinId="37"/>
    <cellStyle name="Énfasis4" xfId="5" builtinId="41"/>
    <cellStyle name="Énfasis6" xfId="8" builtinId="49"/>
    <cellStyle name="Entrada" xfId="6" builtinId="20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Normal" xfId="0" builtinId="0"/>
    <cellStyle name="Salida" xfId="3" builtinId="21"/>
    <cellStyle name="Título" xfId="1" builtinId="15"/>
    <cellStyle name="Títul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62"/>
  <sheetViews>
    <sheetView tabSelected="1" topLeftCell="A34" zoomScaleNormal="100" zoomScalePageLayoutView="150" workbookViewId="0">
      <selection activeCell="A51" sqref="A51"/>
    </sheetView>
  </sheetViews>
  <sheetFormatPr baseColWidth="10" defaultRowHeight="14.4" x14ac:dyDescent="0.3"/>
  <cols>
    <col min="1" max="1" width="4.77734375" customWidth="1"/>
    <col min="2" max="2" width="5" customWidth="1"/>
    <col min="3" max="3" width="6" style="13" bestFit="1" customWidth="1"/>
    <col min="4" max="4" width="8" customWidth="1"/>
    <col min="5" max="5" width="6.6640625" style="13" customWidth="1"/>
    <col min="6" max="6" width="5.109375" customWidth="1"/>
    <col min="7" max="7" width="6" customWidth="1"/>
    <col min="8" max="8" width="7" customWidth="1"/>
    <col min="9" max="9" width="7.6640625" customWidth="1"/>
    <col min="10" max="10" width="5.109375" bestFit="1" customWidth="1"/>
    <col min="11" max="11" width="6" bestFit="1" customWidth="1"/>
    <col min="12" max="13" width="7.44140625" customWidth="1"/>
    <col min="14" max="14" width="6.33203125" customWidth="1"/>
    <col min="15" max="15" width="5.77734375" customWidth="1"/>
    <col min="16" max="16" width="6.77734375" customWidth="1"/>
    <col min="17" max="17" width="7.109375" customWidth="1"/>
    <col min="18" max="18" width="11.109375" bestFit="1" customWidth="1"/>
    <col min="19" max="19" width="9.6640625" bestFit="1" customWidth="1"/>
  </cols>
  <sheetData>
    <row r="1" spans="1:19" ht="22.8" x14ac:dyDescent="0.4">
      <c r="A1" s="3" t="s">
        <v>71</v>
      </c>
    </row>
    <row r="2" spans="1:19" ht="20.399999999999999" thickBot="1" x14ac:dyDescent="0.45">
      <c r="A2" s="5" t="s">
        <v>73</v>
      </c>
    </row>
    <row r="3" spans="1:19" ht="15" thickTop="1" x14ac:dyDescent="0.3"/>
    <row r="4" spans="1:19" x14ac:dyDescent="0.3">
      <c r="A4" t="s">
        <v>0</v>
      </c>
      <c r="K4" s="26"/>
    </row>
    <row r="6" spans="1:19" s="13" customFormat="1" ht="15" thickBot="1" x14ac:dyDescent="0.35">
      <c r="A6" s="9" t="s">
        <v>26</v>
      </c>
      <c r="B6" s="9"/>
      <c r="C6" s="9"/>
      <c r="D6" s="9"/>
      <c r="E6" s="17"/>
      <c r="F6" s="17"/>
      <c r="G6" s="1"/>
      <c r="H6" s="1" t="s">
        <v>24</v>
      </c>
      <c r="I6" s="1"/>
      <c r="J6" s="1"/>
      <c r="K6" s="1"/>
      <c r="L6" s="1"/>
      <c r="M6" s="1"/>
      <c r="R6" s="23" t="s">
        <v>72</v>
      </c>
      <c r="S6" s="23"/>
    </row>
    <row r="7" spans="1:19" s="13" customFormat="1" x14ac:dyDescent="0.3">
      <c r="A7" s="1" t="s">
        <v>21</v>
      </c>
      <c r="B7" s="22" t="s">
        <v>27</v>
      </c>
      <c r="C7" s="15"/>
      <c r="D7" s="15"/>
      <c r="E7" s="12"/>
      <c r="F7" s="27" t="s">
        <v>28</v>
      </c>
      <c r="G7" s="15"/>
      <c r="H7" s="15"/>
      <c r="I7" s="12"/>
      <c r="J7" s="27" t="s">
        <v>29</v>
      </c>
      <c r="K7" s="15"/>
      <c r="L7" s="15"/>
      <c r="M7" s="12"/>
      <c r="N7" s="27" t="s">
        <v>30</v>
      </c>
      <c r="O7" s="15"/>
      <c r="P7" s="15"/>
      <c r="Q7" s="12"/>
    </row>
    <row r="8" spans="1:19" s="13" customFormat="1" ht="15" thickBot="1" x14ac:dyDescent="0.35">
      <c r="A8" s="1" t="s">
        <v>20</v>
      </c>
      <c r="B8" s="18" t="s">
        <v>19</v>
      </c>
      <c r="C8" s="19" t="s">
        <v>17</v>
      </c>
      <c r="D8" s="19" t="s">
        <v>11</v>
      </c>
      <c r="E8" s="20" t="s">
        <v>18</v>
      </c>
      <c r="F8" s="18" t="s">
        <v>19</v>
      </c>
      <c r="G8" s="19" t="s">
        <v>17</v>
      </c>
      <c r="H8" s="19" t="s">
        <v>11</v>
      </c>
      <c r="I8" s="20" t="s">
        <v>18</v>
      </c>
      <c r="J8" s="18" t="s">
        <v>19</v>
      </c>
      <c r="K8" s="19" t="s">
        <v>17</v>
      </c>
      <c r="L8" s="31" t="s">
        <v>11</v>
      </c>
      <c r="M8" s="20" t="s">
        <v>18</v>
      </c>
      <c r="N8" s="18" t="s">
        <v>19</v>
      </c>
      <c r="O8" s="19" t="s">
        <v>17</v>
      </c>
      <c r="P8" s="31" t="s">
        <v>11</v>
      </c>
      <c r="Q8" s="20" t="s">
        <v>18</v>
      </c>
      <c r="R8" s="8" t="s">
        <v>10</v>
      </c>
      <c r="S8" s="8" t="s">
        <v>22</v>
      </c>
    </row>
    <row r="9" spans="1:19" s="13" customFormat="1" ht="15.6" x14ac:dyDescent="0.3">
      <c r="A9" s="1" t="s">
        <v>1</v>
      </c>
      <c r="B9" s="37">
        <v>3</v>
      </c>
      <c r="C9" s="37">
        <v>75</v>
      </c>
      <c r="D9" s="37">
        <v>30</v>
      </c>
      <c r="E9" s="37">
        <v>45</v>
      </c>
      <c r="F9" s="37">
        <v>4</v>
      </c>
      <c r="G9" s="37">
        <v>100</v>
      </c>
      <c r="H9" s="37">
        <v>45</v>
      </c>
      <c r="I9" s="37">
        <v>55</v>
      </c>
      <c r="J9" s="37">
        <v>3</v>
      </c>
      <c r="K9" s="37">
        <v>75</v>
      </c>
      <c r="L9" s="37">
        <v>30</v>
      </c>
      <c r="M9" s="37">
        <v>45</v>
      </c>
      <c r="N9" s="37">
        <v>3</v>
      </c>
      <c r="O9" s="37">
        <v>75</v>
      </c>
      <c r="P9" s="37">
        <v>30</v>
      </c>
      <c r="Q9" s="37">
        <v>45</v>
      </c>
      <c r="R9" s="2">
        <f>+C9+G9+K9+O9</f>
        <v>325</v>
      </c>
      <c r="S9" s="4">
        <f>(D9+H9+L9+P9)/R9</f>
        <v>0.41538461538461541</v>
      </c>
    </row>
    <row r="10" spans="1:19" s="13" customFormat="1" ht="15.6" x14ac:dyDescent="0.3">
      <c r="A10" s="1" t="s">
        <v>2</v>
      </c>
      <c r="B10" s="37">
        <v>3</v>
      </c>
      <c r="C10" s="37">
        <v>75</v>
      </c>
      <c r="D10" s="37">
        <v>30</v>
      </c>
      <c r="E10" s="37">
        <v>45</v>
      </c>
      <c r="F10" s="37">
        <v>1.3</v>
      </c>
      <c r="G10" s="37">
        <v>32.5</v>
      </c>
      <c r="H10" s="37">
        <v>15</v>
      </c>
      <c r="I10" s="37">
        <v>17.5</v>
      </c>
      <c r="J10" s="37">
        <v>3</v>
      </c>
      <c r="K10" s="37">
        <v>75</v>
      </c>
      <c r="L10" s="37">
        <v>30</v>
      </c>
      <c r="M10" s="37">
        <v>45</v>
      </c>
      <c r="N10" s="37">
        <v>2</v>
      </c>
      <c r="O10" s="37">
        <v>50</v>
      </c>
      <c r="P10" s="37">
        <v>30</v>
      </c>
      <c r="Q10" s="37">
        <v>20</v>
      </c>
      <c r="R10" s="2">
        <f t="shared" ref="R10:R11" si="0">+C10+G10+K10+O10</f>
        <v>232.5</v>
      </c>
      <c r="S10" s="4">
        <f t="shared" ref="S10:S11" si="1">(D10+H10+L10+P10)/R10</f>
        <v>0.45161290322580644</v>
      </c>
    </row>
    <row r="11" spans="1:19" s="13" customFormat="1" ht="15.6" x14ac:dyDescent="0.3">
      <c r="A11" s="8" t="s">
        <v>3</v>
      </c>
      <c r="B11" s="37"/>
      <c r="C11" s="37"/>
      <c r="D11" s="37"/>
      <c r="E11" s="37"/>
      <c r="F11" s="37">
        <v>0.3</v>
      </c>
      <c r="G11" s="37">
        <v>7.5</v>
      </c>
      <c r="H11" s="37">
        <v>7.5</v>
      </c>
      <c r="I11" s="37">
        <v>0</v>
      </c>
      <c r="J11" s="37">
        <v>0</v>
      </c>
      <c r="K11" s="37">
        <f t="shared" ref="K11:K12" si="2">+J11*25</f>
        <v>0</v>
      </c>
      <c r="L11" s="37">
        <f t="shared" ref="L11:L12" si="3">+K11*0.4</f>
        <v>0</v>
      </c>
      <c r="M11" s="37">
        <f t="shared" ref="M11:M12" si="4">+K11-L11</f>
        <v>0</v>
      </c>
      <c r="N11" s="37">
        <v>0.7</v>
      </c>
      <c r="O11" s="37">
        <v>17.5</v>
      </c>
      <c r="P11" s="37">
        <v>2.5</v>
      </c>
      <c r="Q11" s="37">
        <v>15</v>
      </c>
      <c r="R11" s="2">
        <f t="shared" si="0"/>
        <v>25</v>
      </c>
      <c r="S11" s="4">
        <f t="shared" si="1"/>
        <v>0.4</v>
      </c>
    </row>
    <row r="12" spans="1:19" s="13" customFormat="1" ht="15.6" x14ac:dyDescent="0.3">
      <c r="A12" s="29" t="s">
        <v>76</v>
      </c>
      <c r="B12" s="37"/>
      <c r="C12" s="37"/>
      <c r="D12" s="37"/>
      <c r="E12" s="37"/>
      <c r="F12" s="37">
        <v>0.4</v>
      </c>
      <c r="G12" s="37">
        <v>10</v>
      </c>
      <c r="H12" s="37">
        <v>7.5</v>
      </c>
      <c r="I12" s="37">
        <v>2.5</v>
      </c>
      <c r="J12" s="37">
        <v>0</v>
      </c>
      <c r="K12" s="37">
        <f t="shared" si="2"/>
        <v>0</v>
      </c>
      <c r="L12" s="37">
        <f t="shared" si="3"/>
        <v>0</v>
      </c>
      <c r="M12" s="37">
        <f t="shared" si="4"/>
        <v>0</v>
      </c>
      <c r="N12" s="37">
        <v>0.3</v>
      </c>
      <c r="O12" s="37">
        <v>7.5</v>
      </c>
      <c r="P12" s="37">
        <v>2.5</v>
      </c>
      <c r="Q12" s="37">
        <v>5</v>
      </c>
      <c r="R12" s="2">
        <f t="shared" ref="R12" si="5">+C12+G12+K12+O12</f>
        <v>17.5</v>
      </c>
      <c r="S12" s="4">
        <f t="shared" ref="S12" si="6">(D12+H12+L12+P12)/R12</f>
        <v>0.5714285714285714</v>
      </c>
    </row>
    <row r="13" spans="1:19" ht="15" thickBot="1" x14ac:dyDescent="0.35">
      <c r="A13" s="9" t="s">
        <v>31</v>
      </c>
      <c r="B13" s="9"/>
      <c r="C13" s="9"/>
      <c r="D13" s="9"/>
      <c r="E13" s="17"/>
      <c r="F13" s="17"/>
      <c r="G13" s="1"/>
      <c r="H13" s="1" t="s">
        <v>81</v>
      </c>
      <c r="I13" s="1"/>
      <c r="J13" s="1"/>
      <c r="K13" s="1"/>
      <c r="L13" s="1"/>
      <c r="M13" s="1"/>
      <c r="N13" s="13"/>
      <c r="O13" s="13"/>
      <c r="P13" s="13"/>
      <c r="Q13" s="13"/>
      <c r="R13">
        <f>SUM(R9:R12)</f>
        <v>600</v>
      </c>
    </row>
    <row r="14" spans="1:19" x14ac:dyDescent="0.3">
      <c r="A14" s="1" t="s">
        <v>21</v>
      </c>
      <c r="B14" s="11" t="str">
        <f>+A13</f>
        <v>Ciencias Psicosociales Aplicadas a los Cuidados de Salud</v>
      </c>
      <c r="C14" s="15"/>
      <c r="D14" s="15"/>
      <c r="E14" s="12"/>
      <c r="F14" s="11"/>
      <c r="G14" s="15"/>
      <c r="H14" s="15"/>
      <c r="I14" s="12"/>
      <c r="J14" s="11"/>
      <c r="K14" s="15"/>
      <c r="L14" s="15"/>
      <c r="M14" s="12"/>
      <c r="N14" s="11"/>
      <c r="O14" s="15"/>
      <c r="P14" s="15"/>
      <c r="Q14" s="12"/>
    </row>
    <row r="15" spans="1:19" ht="15" thickBot="1" x14ac:dyDescent="0.35">
      <c r="A15" s="1" t="s">
        <v>20</v>
      </c>
      <c r="B15" s="18" t="s">
        <v>19</v>
      </c>
      <c r="C15" s="19" t="s">
        <v>17</v>
      </c>
      <c r="D15" s="19" t="s">
        <v>11</v>
      </c>
      <c r="E15" s="20" t="s">
        <v>18</v>
      </c>
      <c r="F15" s="18" t="s">
        <v>19</v>
      </c>
      <c r="G15" s="19" t="s">
        <v>17</v>
      </c>
      <c r="H15" s="19" t="s">
        <v>11</v>
      </c>
      <c r="I15" s="20" t="s">
        <v>18</v>
      </c>
      <c r="J15" s="18" t="s">
        <v>19</v>
      </c>
      <c r="K15" s="19" t="s">
        <v>17</v>
      </c>
      <c r="L15" s="19" t="s">
        <v>11</v>
      </c>
      <c r="M15" s="20" t="s">
        <v>18</v>
      </c>
      <c r="N15" s="18" t="s">
        <v>19</v>
      </c>
      <c r="O15" s="19" t="s">
        <v>17</v>
      </c>
      <c r="P15" s="19" t="s">
        <v>11</v>
      </c>
      <c r="Q15" s="20" t="s">
        <v>18</v>
      </c>
      <c r="R15" s="8" t="s">
        <v>10</v>
      </c>
      <c r="S15" s="8" t="s">
        <v>22</v>
      </c>
    </row>
    <row r="16" spans="1:19" ht="15.6" x14ac:dyDescent="0.3">
      <c r="A16" s="1" t="s">
        <v>1</v>
      </c>
      <c r="B16" s="37">
        <v>3</v>
      </c>
      <c r="C16" s="37">
        <v>75</v>
      </c>
      <c r="D16" s="37">
        <v>30</v>
      </c>
      <c r="E16" s="37">
        <v>45</v>
      </c>
      <c r="F16" s="16"/>
      <c r="G16" s="16"/>
      <c r="H16" s="16"/>
      <c r="I16" s="16"/>
      <c r="J16" s="16"/>
      <c r="K16" s="16"/>
      <c r="L16" s="16"/>
      <c r="M16" s="16"/>
      <c r="N16" s="7"/>
      <c r="O16" s="7"/>
      <c r="P16" s="7"/>
      <c r="Q16" s="7"/>
      <c r="R16" s="2">
        <f>+C16+G16+K16+O16</f>
        <v>75</v>
      </c>
      <c r="S16" s="4">
        <f>(D16+H16+L16+P16)/R16</f>
        <v>0.4</v>
      </c>
    </row>
    <row r="17" spans="1:20" ht="15.6" x14ac:dyDescent="0.3">
      <c r="A17" s="1" t="s">
        <v>2</v>
      </c>
      <c r="B17" s="37">
        <v>2.5</v>
      </c>
      <c r="C17" s="37">
        <v>62.5</v>
      </c>
      <c r="D17" s="37">
        <v>25</v>
      </c>
      <c r="E17" s="37">
        <v>37.5</v>
      </c>
      <c r="F17" s="7"/>
      <c r="G17" s="16"/>
      <c r="H17" s="16"/>
      <c r="I17" s="16"/>
      <c r="J17" s="7"/>
      <c r="K17" s="7"/>
      <c r="L17" s="7"/>
      <c r="M17" s="7"/>
      <c r="N17" s="7"/>
      <c r="O17" s="7"/>
      <c r="P17" s="7"/>
      <c r="Q17" s="7"/>
      <c r="R17" s="2">
        <f t="shared" ref="R17" si="7">+C17+G17+K17+O17</f>
        <v>62.5</v>
      </c>
      <c r="S17" s="4">
        <f t="shared" ref="S17" si="8">(D17+H17+L17+P17)/R17</f>
        <v>0.4</v>
      </c>
    </row>
    <row r="18" spans="1:20" ht="15.6" x14ac:dyDescent="0.3">
      <c r="A18" s="8" t="s">
        <v>3</v>
      </c>
      <c r="B18" s="37">
        <v>0.38</v>
      </c>
      <c r="C18" s="37">
        <v>9.5</v>
      </c>
      <c r="D18" s="37">
        <v>2</v>
      </c>
      <c r="E18" s="37">
        <v>7.5</v>
      </c>
      <c r="F18" s="7"/>
      <c r="G18" s="16"/>
      <c r="H18" s="16"/>
      <c r="I18" s="16"/>
      <c r="J18" s="7"/>
      <c r="K18" s="7"/>
      <c r="L18" s="7"/>
      <c r="M18" s="7"/>
      <c r="N18" s="7"/>
      <c r="O18" s="7"/>
      <c r="P18" s="7"/>
      <c r="Q18" s="7"/>
      <c r="R18" s="2"/>
      <c r="S18" s="4"/>
    </row>
    <row r="19" spans="1:20" ht="15.6" x14ac:dyDescent="0.3">
      <c r="A19" s="29" t="s">
        <v>76</v>
      </c>
      <c r="B19" s="37">
        <v>0.12</v>
      </c>
      <c r="C19" s="37">
        <v>3</v>
      </c>
      <c r="D19" s="37">
        <v>3</v>
      </c>
      <c r="E19" s="37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  <c r="S19" s="4"/>
    </row>
    <row r="20" spans="1:20" ht="15" thickBot="1" x14ac:dyDescent="0.35">
      <c r="A20" s="9" t="s">
        <v>32</v>
      </c>
      <c r="B20" s="9"/>
      <c r="C20" s="9"/>
      <c r="D20" s="9"/>
      <c r="E20" s="17"/>
      <c r="F20" s="17"/>
      <c r="G20" s="1"/>
      <c r="H20" s="1" t="s">
        <v>70</v>
      </c>
      <c r="I20" s="1"/>
      <c r="J20" s="1"/>
      <c r="K20" s="1"/>
      <c r="L20" s="1"/>
      <c r="M20" s="1"/>
      <c r="N20" s="13"/>
      <c r="O20" s="13"/>
      <c r="P20" s="13"/>
      <c r="Q20" s="13"/>
      <c r="R20" s="13">
        <f>SUM(R16:R19)</f>
        <v>137.5</v>
      </c>
      <c r="S20" s="13"/>
    </row>
    <row r="21" spans="1:20" x14ac:dyDescent="0.3">
      <c r="A21" s="1" t="s">
        <v>21</v>
      </c>
      <c r="B21" s="28" t="str">
        <f>+A20</f>
        <v>Sistemas de Información y Análisis de Datos en los Cuidados de Salud</v>
      </c>
      <c r="C21" s="15"/>
      <c r="D21" s="15"/>
      <c r="E21" s="12"/>
      <c r="F21" s="11"/>
      <c r="G21" s="15"/>
      <c r="H21" s="15"/>
      <c r="I21" s="12"/>
      <c r="J21" s="11"/>
      <c r="K21" s="15"/>
      <c r="L21" s="15"/>
      <c r="M21" s="12"/>
      <c r="N21" s="11"/>
      <c r="O21" s="15"/>
      <c r="P21" s="15"/>
      <c r="Q21" s="12"/>
      <c r="R21" s="13"/>
      <c r="S21" s="13"/>
    </row>
    <row r="22" spans="1:20" ht="15" thickBot="1" x14ac:dyDescent="0.35">
      <c r="A22" s="1" t="s">
        <v>20</v>
      </c>
      <c r="B22" s="18" t="s">
        <v>19</v>
      </c>
      <c r="C22" s="19" t="s">
        <v>17</v>
      </c>
      <c r="D22" s="31" t="s">
        <v>11</v>
      </c>
      <c r="E22" s="20" t="s">
        <v>18</v>
      </c>
      <c r="F22" s="18" t="s">
        <v>19</v>
      </c>
      <c r="G22" s="19" t="s">
        <v>17</v>
      </c>
      <c r="H22" s="19" t="s">
        <v>11</v>
      </c>
      <c r="I22" s="20" t="s">
        <v>18</v>
      </c>
      <c r="J22" s="18" t="s">
        <v>19</v>
      </c>
      <c r="K22" s="19" t="s">
        <v>17</v>
      </c>
      <c r="L22" s="19" t="s">
        <v>11</v>
      </c>
      <c r="M22" s="20" t="s">
        <v>18</v>
      </c>
      <c r="N22" s="18" t="s">
        <v>19</v>
      </c>
      <c r="O22" s="19" t="s">
        <v>17</v>
      </c>
      <c r="P22" s="19" t="s">
        <v>11</v>
      </c>
      <c r="Q22" s="20" t="s">
        <v>18</v>
      </c>
      <c r="R22" s="8" t="s">
        <v>10</v>
      </c>
      <c r="S22" s="8" t="s">
        <v>22</v>
      </c>
    </row>
    <row r="23" spans="1:20" x14ac:dyDescent="0.3">
      <c r="A23" s="1" t="s">
        <v>1</v>
      </c>
      <c r="B23" s="16">
        <v>3.4</v>
      </c>
      <c r="C23" s="16">
        <v>85</v>
      </c>
      <c r="D23" s="16">
        <v>30</v>
      </c>
      <c r="E23" s="16">
        <v>55</v>
      </c>
      <c r="F23" s="16"/>
      <c r="G23" s="16"/>
      <c r="H23" s="16"/>
      <c r="I23" s="16"/>
      <c r="J23" s="16"/>
      <c r="K23" s="16"/>
      <c r="L23" s="16"/>
      <c r="M23" s="16"/>
      <c r="N23" s="7"/>
      <c r="O23" s="7"/>
      <c r="P23" s="7"/>
      <c r="Q23" s="7"/>
      <c r="R23" s="2">
        <f>+C23+G23+K23+O23</f>
        <v>85</v>
      </c>
      <c r="S23" s="4">
        <f>(D23+H23+L23+P23)/R23</f>
        <v>0.35294117647058826</v>
      </c>
    </row>
    <row r="24" spans="1:20" x14ac:dyDescent="0.3">
      <c r="A24" s="1" t="s">
        <v>2</v>
      </c>
      <c r="B24" s="7">
        <v>2</v>
      </c>
      <c r="C24" s="16">
        <v>50</v>
      </c>
      <c r="D24" s="16">
        <v>30</v>
      </c>
      <c r="E24" s="16">
        <v>20</v>
      </c>
      <c r="F24" s="7"/>
      <c r="G24" s="16"/>
      <c r="H24" s="16"/>
      <c r="I24" s="16"/>
      <c r="J24" s="7"/>
      <c r="K24" s="16"/>
      <c r="L24" s="16"/>
      <c r="M24" s="16"/>
      <c r="N24" s="7"/>
      <c r="O24" s="7"/>
      <c r="P24" s="7"/>
      <c r="Q24" s="7"/>
      <c r="R24" s="2">
        <f t="shared" ref="R24:R26" si="9">+C24+G24+K24+O24</f>
        <v>50</v>
      </c>
      <c r="S24" s="4">
        <f t="shared" ref="S24:S26" si="10">(D24+H24+L24+P24)/R24</f>
        <v>0.6</v>
      </c>
    </row>
    <row r="25" spans="1:20" x14ac:dyDescent="0.3">
      <c r="A25" s="8" t="s">
        <v>3</v>
      </c>
      <c r="B25" s="7">
        <v>0.4</v>
      </c>
      <c r="C25" s="33">
        <v>10</v>
      </c>
      <c r="D25" s="33">
        <v>2.5</v>
      </c>
      <c r="E25" s="33">
        <v>7.5</v>
      </c>
      <c r="F25" s="34"/>
      <c r="G25" s="16"/>
      <c r="H25" s="16"/>
      <c r="I25" s="16"/>
      <c r="J25" s="7"/>
      <c r="K25" s="16"/>
      <c r="L25" s="16"/>
      <c r="M25" s="16"/>
      <c r="N25" s="7"/>
      <c r="O25" s="7"/>
      <c r="P25" s="7"/>
      <c r="Q25" s="7"/>
      <c r="R25" s="2">
        <f t="shared" si="9"/>
        <v>10</v>
      </c>
      <c r="S25" s="4">
        <f t="shared" si="10"/>
        <v>0.25</v>
      </c>
    </row>
    <row r="26" spans="1:20" x14ac:dyDescent="0.3">
      <c r="A26" s="8" t="s">
        <v>76</v>
      </c>
      <c r="B26" s="7">
        <v>0.2</v>
      </c>
      <c r="C26" s="34">
        <v>5</v>
      </c>
      <c r="D26" s="34">
        <v>5</v>
      </c>
      <c r="E26" s="34">
        <v>0</v>
      </c>
      <c r="F26" s="3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">
        <f t="shared" si="9"/>
        <v>5</v>
      </c>
      <c r="S26" s="4">
        <f t="shared" si="10"/>
        <v>1</v>
      </c>
      <c r="T26" s="32"/>
    </row>
    <row r="27" spans="1:20" ht="15" thickBot="1" x14ac:dyDescent="0.35">
      <c r="A27" s="9" t="s">
        <v>33</v>
      </c>
      <c r="B27" s="9"/>
      <c r="C27" s="9"/>
      <c r="D27" s="9"/>
      <c r="E27" s="17"/>
      <c r="F27" s="17"/>
      <c r="G27" s="1"/>
      <c r="H27" s="1" t="s">
        <v>67</v>
      </c>
      <c r="I27" s="1"/>
      <c r="J27" s="1"/>
      <c r="K27" s="1"/>
      <c r="L27" s="1"/>
      <c r="M27" s="1"/>
      <c r="N27" s="13"/>
      <c r="O27" s="13"/>
      <c r="P27" s="13"/>
      <c r="Q27" s="13">
        <f>SUM(B23:B25)</f>
        <v>5.8000000000000007</v>
      </c>
      <c r="R27" s="13">
        <f>SUM(R23:R26)</f>
        <v>150</v>
      </c>
      <c r="S27" s="13"/>
    </row>
    <row r="28" spans="1:20" x14ac:dyDescent="0.3">
      <c r="A28" s="1" t="s">
        <v>21</v>
      </c>
      <c r="B28" s="27" t="s">
        <v>34</v>
      </c>
      <c r="C28" s="15"/>
      <c r="D28" s="15"/>
      <c r="E28" s="12"/>
      <c r="F28" s="27" t="s">
        <v>35</v>
      </c>
      <c r="G28" s="15"/>
      <c r="H28" s="15"/>
      <c r="I28" s="12"/>
      <c r="J28" s="11"/>
      <c r="K28" s="15"/>
      <c r="L28" s="15"/>
      <c r="M28" s="12"/>
      <c r="N28" s="11"/>
      <c r="O28" s="15"/>
      <c r="P28" s="15"/>
      <c r="Q28" s="12"/>
      <c r="R28" s="13"/>
      <c r="S28" s="13"/>
    </row>
    <row r="29" spans="1:20" ht="15" thickBot="1" x14ac:dyDescent="0.35">
      <c r="A29" s="1" t="s">
        <v>20</v>
      </c>
      <c r="B29" s="18" t="s">
        <v>19</v>
      </c>
      <c r="C29" s="19" t="s">
        <v>17</v>
      </c>
      <c r="D29" s="31" t="s">
        <v>11</v>
      </c>
      <c r="E29" s="20" t="s">
        <v>18</v>
      </c>
      <c r="F29" s="18" t="s">
        <v>19</v>
      </c>
      <c r="G29" s="19" t="s">
        <v>17</v>
      </c>
      <c r="H29" s="31" t="s">
        <v>11</v>
      </c>
      <c r="I29" s="20" t="s">
        <v>18</v>
      </c>
      <c r="J29" s="18" t="s">
        <v>19</v>
      </c>
      <c r="K29" s="19" t="s">
        <v>17</v>
      </c>
      <c r="L29" s="19" t="s">
        <v>11</v>
      </c>
      <c r="M29" s="20" t="s">
        <v>18</v>
      </c>
      <c r="N29" s="18" t="s">
        <v>19</v>
      </c>
      <c r="O29" s="19" t="s">
        <v>17</v>
      </c>
      <c r="P29" s="19" t="s">
        <v>11</v>
      </c>
      <c r="Q29" s="20" t="s">
        <v>18</v>
      </c>
      <c r="R29" s="8" t="s">
        <v>10</v>
      </c>
      <c r="S29" s="8" t="s">
        <v>22</v>
      </c>
    </row>
    <row r="30" spans="1:20" x14ac:dyDescent="0.3">
      <c r="A30" s="1" t="s">
        <v>1</v>
      </c>
      <c r="B30" s="16">
        <v>4</v>
      </c>
      <c r="C30" s="16">
        <v>100</v>
      </c>
      <c r="D30" s="16">
        <v>40</v>
      </c>
      <c r="E30" s="16">
        <v>60</v>
      </c>
      <c r="F30" s="16">
        <v>4</v>
      </c>
      <c r="G30" s="16">
        <v>100</v>
      </c>
      <c r="H30" s="16">
        <v>40</v>
      </c>
      <c r="I30" s="16">
        <v>60</v>
      </c>
      <c r="J30" s="16"/>
      <c r="K30" s="16"/>
      <c r="L30" s="16"/>
      <c r="M30" s="16"/>
      <c r="N30" s="7"/>
      <c r="O30" s="7"/>
      <c r="P30" s="7"/>
      <c r="Q30" s="7"/>
      <c r="R30" s="2">
        <f>+C30+G30+K30+O30</f>
        <v>200</v>
      </c>
      <c r="S30" s="4">
        <f>(D30+H30+L30+P30)/R30</f>
        <v>0.4</v>
      </c>
    </row>
    <row r="31" spans="1:20" x14ac:dyDescent="0.3">
      <c r="A31" s="1" t="s">
        <v>2</v>
      </c>
      <c r="B31" s="7">
        <v>1.6</v>
      </c>
      <c r="C31" s="16">
        <v>40</v>
      </c>
      <c r="D31" s="16">
        <v>20</v>
      </c>
      <c r="E31" s="16">
        <v>20</v>
      </c>
      <c r="F31" s="7">
        <v>1.6</v>
      </c>
      <c r="G31" s="16">
        <v>40</v>
      </c>
      <c r="H31" s="16">
        <v>20</v>
      </c>
      <c r="I31" s="16">
        <v>20</v>
      </c>
      <c r="J31" s="7"/>
      <c r="K31" s="7"/>
      <c r="L31" s="7"/>
      <c r="M31" s="7"/>
      <c r="N31" s="7"/>
      <c r="O31" s="7"/>
      <c r="P31" s="7"/>
      <c r="Q31" s="7"/>
      <c r="R31" s="2">
        <f t="shared" ref="R31:R33" si="11">+C31+G31+K31+O31</f>
        <v>80</v>
      </c>
      <c r="S31" s="4">
        <f t="shared" ref="S31:S33" si="12">(D31+H31+L31+P31)/R31</f>
        <v>0.5</v>
      </c>
    </row>
    <row r="32" spans="1:20" x14ac:dyDescent="0.3">
      <c r="A32" s="8" t="s">
        <v>3</v>
      </c>
      <c r="B32" s="7">
        <v>0.2</v>
      </c>
      <c r="C32" s="16">
        <v>5</v>
      </c>
      <c r="D32" s="16">
        <v>2.5</v>
      </c>
      <c r="E32" s="16">
        <v>2.5</v>
      </c>
      <c r="F32" s="7">
        <v>0.2</v>
      </c>
      <c r="G32" s="16">
        <v>5</v>
      </c>
      <c r="H32" s="16">
        <v>2.5</v>
      </c>
      <c r="I32" s="16">
        <v>2.5</v>
      </c>
      <c r="J32" s="7"/>
      <c r="K32" s="7"/>
      <c r="L32" s="7"/>
      <c r="M32" s="7"/>
      <c r="N32" s="7"/>
      <c r="O32" s="7"/>
      <c r="P32" s="7"/>
      <c r="Q32" s="7"/>
      <c r="R32" s="2">
        <f t="shared" si="11"/>
        <v>10</v>
      </c>
      <c r="S32" s="4">
        <f t="shared" si="12"/>
        <v>0.5</v>
      </c>
    </row>
    <row r="33" spans="1:20" x14ac:dyDescent="0.3">
      <c r="A33" s="8" t="s">
        <v>76</v>
      </c>
      <c r="B33" s="7">
        <v>0.2</v>
      </c>
      <c r="C33" s="7">
        <v>5</v>
      </c>
      <c r="D33" s="7">
        <v>2.5</v>
      </c>
      <c r="E33" s="7">
        <v>2.5</v>
      </c>
      <c r="F33" s="7">
        <v>0.2</v>
      </c>
      <c r="G33" s="7">
        <v>5</v>
      </c>
      <c r="H33" s="7">
        <v>2.5</v>
      </c>
      <c r="I33" s="7">
        <v>2.5</v>
      </c>
      <c r="J33" s="7"/>
      <c r="K33" s="7"/>
      <c r="L33" s="7"/>
      <c r="M33" s="7"/>
      <c r="N33" s="7"/>
      <c r="O33" s="7"/>
      <c r="P33" s="7"/>
      <c r="Q33" s="7"/>
      <c r="R33" s="2">
        <f t="shared" si="11"/>
        <v>10</v>
      </c>
      <c r="S33" s="4">
        <f t="shared" si="12"/>
        <v>0.5</v>
      </c>
      <c r="T33" s="32"/>
    </row>
    <row r="34" spans="1:20" ht="15" thickBot="1" x14ac:dyDescent="0.35">
      <c r="A34" s="9" t="s">
        <v>36</v>
      </c>
      <c r="B34" s="9"/>
      <c r="C34" s="9"/>
      <c r="D34" s="9"/>
      <c r="E34" s="17"/>
      <c r="F34" s="17"/>
      <c r="G34" s="1"/>
      <c r="H34" s="1" t="s">
        <v>82</v>
      </c>
      <c r="I34" s="1"/>
      <c r="J34" s="1"/>
      <c r="K34" s="1"/>
      <c r="L34" s="1"/>
      <c r="M34" s="1"/>
      <c r="N34" s="13"/>
      <c r="O34" s="13"/>
      <c r="P34" s="13"/>
      <c r="Q34" s="13">
        <f>9*25</f>
        <v>225</v>
      </c>
      <c r="R34" s="13">
        <f>SUM(R30:R33)</f>
        <v>300</v>
      </c>
      <c r="S34" s="13"/>
    </row>
    <row r="35" spans="1:20" x14ac:dyDescent="0.3">
      <c r="A35" s="1" t="s">
        <v>21</v>
      </c>
      <c r="B35" s="11" t="str">
        <f>+A34</f>
        <v>Cultura, Género y Cuidados de Salud</v>
      </c>
      <c r="C35" s="15"/>
      <c r="D35" s="15"/>
      <c r="E35" s="12"/>
      <c r="F35" s="11"/>
      <c r="G35" s="15"/>
      <c r="H35" s="15"/>
      <c r="I35" s="12"/>
      <c r="J35" s="11"/>
      <c r="K35" s="15"/>
      <c r="L35" s="15"/>
      <c r="M35" s="12"/>
      <c r="N35" s="11"/>
      <c r="O35" s="15"/>
      <c r="P35" s="15"/>
      <c r="Q35" s="12"/>
      <c r="R35" s="13"/>
      <c r="S35" s="13"/>
    </row>
    <row r="36" spans="1:20" ht="15" thickBot="1" x14ac:dyDescent="0.35">
      <c r="A36" s="1" t="s">
        <v>20</v>
      </c>
      <c r="B36" s="18" t="s">
        <v>19</v>
      </c>
      <c r="C36" s="19" t="s">
        <v>17</v>
      </c>
      <c r="D36" s="31" t="s">
        <v>11</v>
      </c>
      <c r="E36" s="20" t="s">
        <v>18</v>
      </c>
      <c r="F36" s="18" t="s">
        <v>19</v>
      </c>
      <c r="G36" s="19" t="s">
        <v>17</v>
      </c>
      <c r="H36" s="19" t="s">
        <v>11</v>
      </c>
      <c r="I36" s="20" t="s">
        <v>18</v>
      </c>
      <c r="J36" s="18" t="s">
        <v>19</v>
      </c>
      <c r="K36" s="19" t="s">
        <v>17</v>
      </c>
      <c r="L36" s="19" t="s">
        <v>11</v>
      </c>
      <c r="M36" s="20" t="s">
        <v>18</v>
      </c>
      <c r="N36" s="18" t="s">
        <v>19</v>
      </c>
      <c r="O36" s="19" t="s">
        <v>17</v>
      </c>
      <c r="P36" s="19" t="s">
        <v>11</v>
      </c>
      <c r="Q36" s="20" t="s">
        <v>18</v>
      </c>
      <c r="R36" s="8" t="s">
        <v>10</v>
      </c>
      <c r="S36" s="8" t="s">
        <v>22</v>
      </c>
    </row>
    <row r="37" spans="1:20" x14ac:dyDescent="0.3">
      <c r="A37" s="1" t="s">
        <v>1</v>
      </c>
      <c r="B37" s="38">
        <v>5</v>
      </c>
      <c r="C37" s="38">
        <v>125</v>
      </c>
      <c r="D37" s="38">
        <v>50</v>
      </c>
      <c r="E37" s="38">
        <v>75</v>
      </c>
      <c r="F37" s="16"/>
      <c r="G37" s="16"/>
      <c r="H37" s="16"/>
      <c r="I37" s="16"/>
      <c r="J37" s="16"/>
      <c r="K37" s="16"/>
      <c r="L37" s="16"/>
      <c r="M37" s="16"/>
      <c r="N37" s="7"/>
      <c r="O37" s="7"/>
      <c r="P37" s="7"/>
      <c r="Q37" s="7"/>
      <c r="R37" s="2">
        <f>+C37+G37+K37+O37</f>
        <v>125</v>
      </c>
      <c r="S37" s="4">
        <f>(D37+H37+L37+P37)/R37</f>
        <v>0.4</v>
      </c>
    </row>
    <row r="38" spans="1:20" x14ac:dyDescent="0.3">
      <c r="A38" s="1" t="s">
        <v>2</v>
      </c>
      <c r="B38" s="38">
        <v>0.68</v>
      </c>
      <c r="C38" s="38">
        <v>17</v>
      </c>
      <c r="D38" s="38">
        <v>10</v>
      </c>
      <c r="E38" s="38">
        <v>7</v>
      </c>
      <c r="F38" s="7"/>
      <c r="G38" s="16"/>
      <c r="H38" s="16"/>
      <c r="I38" s="16"/>
      <c r="J38" s="7"/>
      <c r="K38" s="16"/>
      <c r="L38" s="16"/>
      <c r="M38" s="16"/>
      <c r="N38" s="7"/>
      <c r="O38" s="7"/>
      <c r="P38" s="7"/>
      <c r="Q38" s="7"/>
      <c r="R38" s="2">
        <f t="shared" ref="R38:R40" si="13">+C38+G38+K38+O38</f>
        <v>17</v>
      </c>
      <c r="S38" s="4">
        <f t="shared" ref="S38:S40" si="14">(D38+H38+L38+P38)/R38</f>
        <v>0.58823529411764708</v>
      </c>
    </row>
    <row r="39" spans="1:20" x14ac:dyDescent="0.3">
      <c r="A39" s="8" t="s">
        <v>3</v>
      </c>
      <c r="B39" s="38">
        <v>0.16</v>
      </c>
      <c r="C39" s="38">
        <v>4</v>
      </c>
      <c r="D39" s="38">
        <v>2.5</v>
      </c>
      <c r="E39" s="38">
        <v>1.5</v>
      </c>
      <c r="F39" s="7"/>
      <c r="G39" s="16"/>
      <c r="H39" s="16"/>
      <c r="I39" s="16"/>
      <c r="J39" s="7"/>
      <c r="K39" s="16"/>
      <c r="L39" s="16"/>
      <c r="M39" s="16"/>
      <c r="N39" s="7"/>
      <c r="O39" s="7"/>
      <c r="P39" s="7"/>
      <c r="Q39" s="7"/>
      <c r="R39" s="2">
        <f t="shared" si="13"/>
        <v>4</v>
      </c>
      <c r="S39" s="4">
        <f t="shared" si="14"/>
        <v>0.625</v>
      </c>
    </row>
    <row r="40" spans="1:20" x14ac:dyDescent="0.3">
      <c r="A40" s="8" t="s">
        <v>76</v>
      </c>
      <c r="B40" s="38">
        <v>0.16</v>
      </c>
      <c r="C40" s="38">
        <v>4</v>
      </c>
      <c r="D40" s="38">
        <v>2.5</v>
      </c>
      <c r="E40" s="38">
        <v>1.5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2">
        <f t="shared" si="13"/>
        <v>4</v>
      </c>
      <c r="S40" s="4">
        <f t="shared" si="14"/>
        <v>0.625</v>
      </c>
      <c r="T40" s="32"/>
    </row>
    <row r="41" spans="1:20" ht="15" thickBot="1" x14ac:dyDescent="0.35">
      <c r="A41" s="9" t="s">
        <v>37</v>
      </c>
      <c r="B41" s="9"/>
      <c r="C41" s="9"/>
      <c r="D41" s="9"/>
      <c r="E41" s="17"/>
      <c r="F41" s="17"/>
      <c r="G41" s="1"/>
      <c r="H41" s="1" t="s">
        <v>67</v>
      </c>
      <c r="I41" s="1"/>
      <c r="J41" s="1"/>
      <c r="K41" s="1"/>
      <c r="L41" s="1"/>
      <c r="M41" s="1"/>
      <c r="N41" s="13"/>
      <c r="O41" s="13"/>
      <c r="P41" s="13"/>
      <c r="Q41" s="13">
        <f>SUM(B37:B40)</f>
        <v>6</v>
      </c>
      <c r="R41" s="13">
        <f>SUM(R37:R40)</f>
        <v>150</v>
      </c>
      <c r="S41" s="13"/>
    </row>
    <row r="42" spans="1:20" x14ac:dyDescent="0.3">
      <c r="A42" s="1" t="s">
        <v>21</v>
      </c>
      <c r="B42" s="11" t="str">
        <f>+A41</f>
        <v>Intervención Enfermera en la Promoción de Salud</v>
      </c>
      <c r="C42" s="15"/>
      <c r="D42" s="15"/>
      <c r="E42" s="12"/>
      <c r="F42" s="11"/>
      <c r="G42" s="15"/>
      <c r="H42" s="15"/>
      <c r="I42" s="12"/>
      <c r="J42" s="11"/>
      <c r="K42" s="15"/>
      <c r="L42" s="15"/>
      <c r="M42" s="12"/>
      <c r="N42" s="11"/>
      <c r="O42" s="15"/>
      <c r="P42" s="15"/>
      <c r="Q42" s="12"/>
      <c r="R42" s="13"/>
      <c r="S42" s="13"/>
    </row>
    <row r="43" spans="1:20" ht="15" thickBot="1" x14ac:dyDescent="0.35">
      <c r="A43" s="1" t="s">
        <v>20</v>
      </c>
      <c r="B43" s="18" t="s">
        <v>19</v>
      </c>
      <c r="C43" s="19" t="s">
        <v>17</v>
      </c>
      <c r="D43" s="31" t="s">
        <v>11</v>
      </c>
      <c r="E43" s="20" t="s">
        <v>18</v>
      </c>
      <c r="F43" s="18" t="s">
        <v>19</v>
      </c>
      <c r="G43" s="19" t="s">
        <v>17</v>
      </c>
      <c r="H43" s="19" t="s">
        <v>11</v>
      </c>
      <c r="I43" s="20" t="s">
        <v>18</v>
      </c>
      <c r="J43" s="18" t="s">
        <v>19</v>
      </c>
      <c r="K43" s="19" t="s">
        <v>17</v>
      </c>
      <c r="L43" s="19" t="s">
        <v>11</v>
      </c>
      <c r="M43" s="20" t="s">
        <v>18</v>
      </c>
      <c r="N43" s="18" t="s">
        <v>19</v>
      </c>
      <c r="O43" s="19" t="s">
        <v>17</v>
      </c>
      <c r="P43" s="19" t="s">
        <v>11</v>
      </c>
      <c r="Q43" s="20" t="s">
        <v>18</v>
      </c>
      <c r="R43" s="8" t="s">
        <v>10</v>
      </c>
      <c r="S43" s="8" t="s">
        <v>22</v>
      </c>
    </row>
    <row r="44" spans="1:20" x14ac:dyDescent="0.3">
      <c r="A44" s="1" t="s">
        <v>1</v>
      </c>
      <c r="B44" s="16">
        <v>4</v>
      </c>
      <c r="C44" s="16">
        <v>100</v>
      </c>
      <c r="D44" s="16">
        <v>40</v>
      </c>
      <c r="E44" s="16">
        <v>60</v>
      </c>
      <c r="F44" s="16"/>
      <c r="G44" s="16"/>
      <c r="H44" s="16"/>
      <c r="I44" s="16"/>
      <c r="J44" s="16"/>
      <c r="K44" s="16"/>
      <c r="L44" s="16"/>
      <c r="M44" s="16"/>
      <c r="N44" s="7"/>
      <c r="O44" s="7"/>
      <c r="P44" s="7"/>
      <c r="Q44" s="7"/>
      <c r="R44" s="2">
        <f>+C44+G44+K44+O44</f>
        <v>100</v>
      </c>
      <c r="S44" s="4">
        <f>(D44+H44+L44+P44)/R44</f>
        <v>0.4</v>
      </c>
    </row>
    <row r="45" spans="1:20" x14ac:dyDescent="0.3">
      <c r="A45" s="1" t="s">
        <v>2</v>
      </c>
      <c r="B45" s="7">
        <v>1.6</v>
      </c>
      <c r="C45" s="16">
        <v>40</v>
      </c>
      <c r="D45" s="16">
        <v>20</v>
      </c>
      <c r="E45" s="16">
        <v>20</v>
      </c>
      <c r="F45" s="7"/>
      <c r="G45" s="16"/>
      <c r="H45" s="16"/>
      <c r="I45" s="16"/>
      <c r="J45" s="7"/>
      <c r="K45" s="7"/>
      <c r="L45" s="7"/>
      <c r="M45" s="7"/>
      <c r="N45" s="7"/>
      <c r="O45" s="7"/>
      <c r="P45" s="7"/>
      <c r="Q45" s="7"/>
      <c r="R45" s="2">
        <f t="shared" ref="R45:R47" si="15">+C45+G45+K45+O45</f>
        <v>40</v>
      </c>
      <c r="S45" s="4">
        <f t="shared" ref="S45:S47" si="16">(D45+H45+L45+P45)/R45</f>
        <v>0.5</v>
      </c>
      <c r="T45" s="32"/>
    </row>
    <row r="46" spans="1:20" x14ac:dyDescent="0.3">
      <c r="A46" s="8" t="s">
        <v>3</v>
      </c>
      <c r="B46" s="7">
        <v>0.24</v>
      </c>
      <c r="C46" s="16">
        <v>6</v>
      </c>
      <c r="D46" s="16">
        <v>2.5</v>
      </c>
      <c r="E46" s="16">
        <v>3.5</v>
      </c>
      <c r="F46" s="7"/>
      <c r="G46" s="16"/>
      <c r="H46" s="16"/>
      <c r="I46" s="16"/>
      <c r="J46" s="7"/>
      <c r="K46" s="7"/>
      <c r="L46" s="7"/>
      <c r="M46" s="7"/>
      <c r="N46" s="7"/>
      <c r="O46" s="7"/>
      <c r="P46" s="7"/>
      <c r="Q46" s="7"/>
      <c r="R46" s="2">
        <f t="shared" si="15"/>
        <v>6</v>
      </c>
      <c r="S46" s="4">
        <f t="shared" si="16"/>
        <v>0.41666666666666669</v>
      </c>
    </row>
    <row r="47" spans="1:20" x14ac:dyDescent="0.3">
      <c r="A47" s="8" t="s">
        <v>76</v>
      </c>
      <c r="B47" s="7">
        <v>0.16</v>
      </c>
      <c r="C47" s="16">
        <v>4</v>
      </c>
      <c r="D47" s="16">
        <v>2</v>
      </c>
      <c r="E47" s="16">
        <v>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">
        <f t="shared" si="15"/>
        <v>4</v>
      </c>
      <c r="S47" s="4">
        <f t="shared" si="16"/>
        <v>0.5</v>
      </c>
    </row>
    <row r="48" spans="1:20" ht="15" thickBot="1" x14ac:dyDescent="0.35">
      <c r="A48" s="9" t="s">
        <v>38</v>
      </c>
      <c r="B48" s="9"/>
      <c r="C48" s="9"/>
      <c r="D48" s="9"/>
      <c r="E48" s="17"/>
      <c r="F48" s="17"/>
      <c r="G48" s="1"/>
      <c r="H48" s="1" t="s">
        <v>67</v>
      </c>
      <c r="I48" s="1"/>
      <c r="J48" s="1"/>
      <c r="K48" s="1"/>
      <c r="L48" s="1"/>
      <c r="M48" s="1"/>
      <c r="N48" s="13"/>
      <c r="O48" s="13"/>
      <c r="P48" s="13"/>
      <c r="Q48" s="13">
        <f>SUM(B44:B47)</f>
        <v>6</v>
      </c>
      <c r="R48" s="13">
        <f>SUM(R44:R47)</f>
        <v>150</v>
      </c>
      <c r="S48" s="13"/>
    </row>
    <row r="49" spans="1:19" x14ac:dyDescent="0.3">
      <c r="A49" s="1" t="s">
        <v>21</v>
      </c>
      <c r="B49" s="22" t="s">
        <v>39</v>
      </c>
      <c r="C49" s="15"/>
      <c r="D49" s="15"/>
      <c r="E49" s="12"/>
      <c r="F49" s="22" t="s">
        <v>40</v>
      </c>
      <c r="G49" s="15"/>
      <c r="H49" s="15"/>
      <c r="I49" s="12"/>
      <c r="J49" s="11"/>
      <c r="K49" s="15"/>
      <c r="L49" s="15"/>
      <c r="M49" s="12"/>
      <c r="N49" s="11"/>
      <c r="O49" s="15"/>
      <c r="P49" s="15"/>
      <c r="Q49" s="12"/>
      <c r="R49" s="13"/>
      <c r="S49" s="13"/>
    </row>
    <row r="50" spans="1:19" ht="15" thickBot="1" x14ac:dyDescent="0.35">
      <c r="A50" s="1" t="s">
        <v>20</v>
      </c>
      <c r="B50" s="18" t="s">
        <v>19</v>
      </c>
      <c r="C50" s="19" t="s">
        <v>17</v>
      </c>
      <c r="D50" s="31" t="s">
        <v>11</v>
      </c>
      <c r="E50" s="20" t="s">
        <v>18</v>
      </c>
      <c r="F50" s="18" t="s">
        <v>19</v>
      </c>
      <c r="G50" s="19" t="s">
        <v>17</v>
      </c>
      <c r="H50" s="31" t="s">
        <v>11</v>
      </c>
      <c r="I50" s="20" t="s">
        <v>18</v>
      </c>
      <c r="J50" s="18" t="s">
        <v>19</v>
      </c>
      <c r="K50" s="19" t="s">
        <v>17</v>
      </c>
      <c r="L50" s="19" t="s">
        <v>11</v>
      </c>
      <c r="M50" s="20" t="s">
        <v>18</v>
      </c>
      <c r="N50" s="18" t="s">
        <v>19</v>
      </c>
      <c r="O50" s="19" t="s">
        <v>17</v>
      </c>
      <c r="P50" s="19" t="s">
        <v>11</v>
      </c>
      <c r="Q50" s="20" t="s">
        <v>18</v>
      </c>
      <c r="R50" s="8" t="s">
        <v>10</v>
      </c>
      <c r="S50" s="8" t="s">
        <v>22</v>
      </c>
    </row>
    <row r="51" spans="1:19" x14ac:dyDescent="0.3">
      <c r="A51" s="1" t="s">
        <v>1</v>
      </c>
      <c r="B51" s="16">
        <v>4</v>
      </c>
      <c r="C51" s="16">
        <v>100</v>
      </c>
      <c r="D51" s="16">
        <v>40</v>
      </c>
      <c r="E51" s="16">
        <v>60</v>
      </c>
      <c r="F51" s="16">
        <v>3</v>
      </c>
      <c r="G51" s="16">
        <v>75</v>
      </c>
      <c r="H51" s="16">
        <v>30</v>
      </c>
      <c r="I51" s="16">
        <v>45</v>
      </c>
      <c r="J51" s="16"/>
      <c r="K51" s="16"/>
      <c r="L51" s="16"/>
      <c r="M51" s="16"/>
      <c r="N51" s="7"/>
      <c r="O51" s="7"/>
      <c r="P51" s="7"/>
      <c r="Q51" s="7"/>
      <c r="R51" s="2">
        <f>+C51+G51+K51+O51</f>
        <v>175</v>
      </c>
      <c r="S51" s="4">
        <f>(D51+H51+L51+P51)/R51</f>
        <v>0.4</v>
      </c>
    </row>
    <row r="52" spans="1:19" x14ac:dyDescent="0.3">
      <c r="A52" s="1" t="s">
        <v>2</v>
      </c>
      <c r="B52" s="16">
        <v>1.6</v>
      </c>
      <c r="C52" s="16">
        <v>40</v>
      </c>
      <c r="D52" s="16">
        <v>20</v>
      </c>
      <c r="E52" s="16">
        <v>20</v>
      </c>
      <c r="F52" s="7">
        <v>2.6</v>
      </c>
      <c r="G52" s="16">
        <v>65</v>
      </c>
      <c r="H52" s="16">
        <v>30</v>
      </c>
      <c r="I52" s="16">
        <v>35</v>
      </c>
      <c r="J52" s="7"/>
      <c r="K52" s="7"/>
      <c r="L52" s="7"/>
      <c r="M52" s="7"/>
      <c r="N52" s="7"/>
      <c r="O52" s="7"/>
      <c r="P52" s="7"/>
      <c r="Q52" s="7"/>
      <c r="R52" s="2">
        <f t="shared" ref="R52:R54" si="17">+C52+G52+K52+O52</f>
        <v>105</v>
      </c>
      <c r="S52" s="4">
        <f t="shared" ref="S52:S54" si="18">(D52+H52+L52+P52)/R52</f>
        <v>0.47619047619047616</v>
      </c>
    </row>
    <row r="53" spans="1:19" x14ac:dyDescent="0.3">
      <c r="A53" s="8" t="s">
        <v>3</v>
      </c>
      <c r="B53" s="16">
        <v>0.3</v>
      </c>
      <c r="C53" s="16">
        <v>7.5</v>
      </c>
      <c r="D53" s="16">
        <v>2.5</v>
      </c>
      <c r="E53" s="16">
        <v>5</v>
      </c>
      <c r="F53" s="7">
        <v>0.24</v>
      </c>
      <c r="G53" s="16">
        <v>6</v>
      </c>
      <c r="H53" s="16">
        <v>3</v>
      </c>
      <c r="I53" s="16">
        <v>3</v>
      </c>
      <c r="J53" s="7"/>
      <c r="K53" s="7"/>
      <c r="L53" s="7"/>
      <c r="M53" s="7"/>
      <c r="N53" s="7"/>
      <c r="O53" s="7"/>
      <c r="P53" s="7"/>
      <c r="Q53" s="7"/>
      <c r="R53" s="2">
        <f t="shared" si="17"/>
        <v>13.5</v>
      </c>
      <c r="S53" s="4">
        <f>(D53+H53+L53+P53)/R53</f>
        <v>0.40740740740740738</v>
      </c>
    </row>
    <row r="54" spans="1:19" x14ac:dyDescent="0.3">
      <c r="A54" s="8" t="s">
        <v>76</v>
      </c>
      <c r="B54" s="16">
        <v>0.1</v>
      </c>
      <c r="C54" s="16">
        <v>2.5</v>
      </c>
      <c r="D54" s="16">
        <v>2.5</v>
      </c>
      <c r="E54" s="16">
        <v>0</v>
      </c>
      <c r="F54" s="7">
        <v>0.16</v>
      </c>
      <c r="G54" s="16">
        <v>4</v>
      </c>
      <c r="H54" s="16">
        <v>2</v>
      </c>
      <c r="I54" s="16">
        <v>2</v>
      </c>
      <c r="J54" s="7"/>
      <c r="K54" s="7"/>
      <c r="L54" s="7"/>
      <c r="M54" s="7"/>
      <c r="N54" s="7"/>
      <c r="O54" s="7"/>
      <c r="P54" s="7"/>
      <c r="Q54" s="7"/>
      <c r="R54" s="2">
        <f t="shared" si="17"/>
        <v>6.5</v>
      </c>
      <c r="S54" s="4">
        <f t="shared" si="18"/>
        <v>0.69230769230769229</v>
      </c>
    </row>
    <row r="55" spans="1:19" ht="15" thickBot="1" x14ac:dyDescent="0.35">
      <c r="A55" s="9" t="s">
        <v>41</v>
      </c>
      <c r="B55" s="9"/>
      <c r="C55" s="9"/>
      <c r="D55" s="9"/>
      <c r="E55" s="17"/>
      <c r="F55" s="17"/>
      <c r="G55" s="1"/>
      <c r="H55" s="1" t="s">
        <v>83</v>
      </c>
      <c r="I55" s="1"/>
      <c r="J55" s="1"/>
      <c r="K55" s="1"/>
      <c r="L55" s="1"/>
      <c r="M55" s="1"/>
      <c r="N55" s="13"/>
      <c r="O55" s="13"/>
      <c r="P55" s="13"/>
      <c r="Q55" s="13"/>
      <c r="R55" s="13">
        <f>SUM(R51:R54)</f>
        <v>300</v>
      </c>
      <c r="S55" s="13"/>
    </row>
    <row r="56" spans="1:19" x14ac:dyDescent="0.3">
      <c r="A56" s="1" t="s">
        <v>21</v>
      </c>
      <c r="B56" s="22" t="s">
        <v>42</v>
      </c>
      <c r="C56" s="15"/>
      <c r="D56" s="15"/>
      <c r="E56" s="12"/>
      <c r="F56" s="22" t="s">
        <v>43</v>
      </c>
      <c r="G56" s="15"/>
      <c r="H56" s="15"/>
      <c r="I56" s="12"/>
      <c r="J56" s="11"/>
      <c r="K56" s="15"/>
      <c r="L56" s="15"/>
      <c r="M56" s="12"/>
      <c r="N56" s="11"/>
      <c r="O56" s="15"/>
      <c r="P56" s="15"/>
      <c r="Q56" s="12"/>
      <c r="R56" s="13"/>
      <c r="S56" s="13"/>
    </row>
    <row r="57" spans="1:19" ht="15" thickBot="1" x14ac:dyDescent="0.35">
      <c r="A57" s="1" t="s">
        <v>20</v>
      </c>
      <c r="B57" s="18" t="s">
        <v>19</v>
      </c>
      <c r="C57" s="19" t="s">
        <v>17</v>
      </c>
      <c r="D57" s="31" t="s">
        <v>11</v>
      </c>
      <c r="E57" s="20" t="s">
        <v>18</v>
      </c>
      <c r="F57" s="18" t="s">
        <v>19</v>
      </c>
      <c r="G57" s="19" t="s">
        <v>17</v>
      </c>
      <c r="H57" s="31" t="s">
        <v>11</v>
      </c>
      <c r="I57" s="20" t="s">
        <v>18</v>
      </c>
      <c r="J57" s="18" t="s">
        <v>19</v>
      </c>
      <c r="K57" s="19" t="s">
        <v>17</v>
      </c>
      <c r="L57" s="19" t="s">
        <v>11</v>
      </c>
      <c r="M57" s="20" t="s">
        <v>18</v>
      </c>
      <c r="N57" s="18" t="s">
        <v>19</v>
      </c>
      <c r="O57" s="19" t="s">
        <v>17</v>
      </c>
      <c r="P57" s="19" t="s">
        <v>11</v>
      </c>
      <c r="Q57" s="20" t="s">
        <v>18</v>
      </c>
      <c r="R57" s="8" t="s">
        <v>10</v>
      </c>
      <c r="S57" s="8" t="s">
        <v>22</v>
      </c>
    </row>
    <row r="58" spans="1:19" ht="15.6" x14ac:dyDescent="0.3">
      <c r="A58" s="1" t="s">
        <v>1</v>
      </c>
      <c r="B58" s="37">
        <v>3.2</v>
      </c>
      <c r="C58" s="37">
        <f>+E58+D58</f>
        <v>80</v>
      </c>
      <c r="D58" s="37">
        <v>40</v>
      </c>
      <c r="E58" s="37">
        <v>40</v>
      </c>
      <c r="F58" s="37">
        <v>3.2</v>
      </c>
      <c r="G58" s="37">
        <v>80</v>
      </c>
      <c r="H58" s="37">
        <v>40</v>
      </c>
      <c r="I58" s="37">
        <v>40</v>
      </c>
      <c r="J58" s="16"/>
      <c r="K58" s="16"/>
      <c r="L58" s="16"/>
      <c r="M58" s="16"/>
      <c r="N58" s="7"/>
      <c r="O58" s="7"/>
      <c r="P58" s="7"/>
      <c r="Q58" s="7"/>
      <c r="R58" s="2">
        <f>+C58+G58+K58+O58</f>
        <v>160</v>
      </c>
      <c r="S58" s="4">
        <f>(D58+H58+L58+P58)/R58</f>
        <v>0.5</v>
      </c>
    </row>
    <row r="59" spans="1:19" ht="15.6" x14ac:dyDescent="0.3">
      <c r="A59" s="1" t="s">
        <v>2</v>
      </c>
      <c r="B59" s="37">
        <v>2.4</v>
      </c>
      <c r="C59" s="37">
        <f t="shared" ref="C59:C61" si="19">+E59+D59</f>
        <v>60</v>
      </c>
      <c r="D59" s="37">
        <v>20</v>
      </c>
      <c r="E59" s="37">
        <v>40</v>
      </c>
      <c r="F59" s="37">
        <v>1.6</v>
      </c>
      <c r="G59" s="37">
        <v>40</v>
      </c>
      <c r="H59" s="37">
        <v>20</v>
      </c>
      <c r="I59" s="37">
        <v>20</v>
      </c>
      <c r="J59" s="7"/>
      <c r="K59" s="7"/>
      <c r="L59" s="7"/>
      <c r="M59" s="7"/>
      <c r="N59" s="7"/>
      <c r="O59" s="7"/>
      <c r="P59" s="7"/>
      <c r="Q59" s="7"/>
      <c r="R59" s="2">
        <f t="shared" ref="R59:R61" si="20">+C59+G59+K59+O59</f>
        <v>100</v>
      </c>
      <c r="S59" s="4">
        <f t="shared" ref="S59:S61" si="21">(D59+H59+L59+P59)/R59</f>
        <v>0.4</v>
      </c>
    </row>
    <row r="60" spans="1:19" ht="15.6" x14ac:dyDescent="0.3">
      <c r="A60" s="8" t="s">
        <v>3</v>
      </c>
      <c r="B60" s="37">
        <v>0.08</v>
      </c>
      <c r="C60" s="37">
        <f t="shared" si="19"/>
        <v>2</v>
      </c>
      <c r="D60" s="37">
        <v>2</v>
      </c>
      <c r="E60" s="37">
        <v>0</v>
      </c>
      <c r="F60" s="37">
        <v>1</v>
      </c>
      <c r="G60" s="37">
        <v>25</v>
      </c>
      <c r="H60" s="37">
        <v>5</v>
      </c>
      <c r="I60" s="37">
        <v>20</v>
      </c>
      <c r="J60" s="7"/>
      <c r="K60" s="7"/>
      <c r="L60" s="7"/>
      <c r="M60" s="7"/>
      <c r="N60" s="7"/>
      <c r="O60" s="7"/>
      <c r="P60" s="7"/>
      <c r="Q60" s="7"/>
      <c r="R60" s="2">
        <f t="shared" si="20"/>
        <v>27</v>
      </c>
      <c r="S60" s="4">
        <f t="shared" si="21"/>
        <v>0.25925925925925924</v>
      </c>
    </row>
    <row r="61" spans="1:19" ht="15.6" x14ac:dyDescent="0.3">
      <c r="A61" s="8" t="s">
        <v>76</v>
      </c>
      <c r="B61" s="37">
        <v>0.32</v>
      </c>
      <c r="C61" s="37">
        <f t="shared" si="19"/>
        <v>8</v>
      </c>
      <c r="D61" s="37">
        <v>8</v>
      </c>
      <c r="E61" s="37">
        <v>0</v>
      </c>
      <c r="F61" s="37">
        <v>0.2</v>
      </c>
      <c r="G61" s="37">
        <v>5</v>
      </c>
      <c r="H61" s="37">
        <v>5</v>
      </c>
      <c r="I61" s="37">
        <v>0</v>
      </c>
      <c r="J61" s="7"/>
      <c r="K61" s="7"/>
      <c r="L61" s="7"/>
      <c r="M61" s="7"/>
      <c r="N61" s="7"/>
      <c r="O61" s="7"/>
      <c r="P61" s="7"/>
      <c r="Q61" s="7"/>
      <c r="R61" s="2">
        <f t="shared" si="20"/>
        <v>13</v>
      </c>
      <c r="S61" s="4">
        <f t="shared" si="21"/>
        <v>1</v>
      </c>
    </row>
    <row r="62" spans="1:19" ht="15" thickBot="1" x14ac:dyDescent="0.35">
      <c r="A62" s="9" t="s">
        <v>44</v>
      </c>
      <c r="B62" s="9"/>
      <c r="C62" s="9"/>
      <c r="D62" s="9"/>
      <c r="E62" s="17"/>
      <c r="F62" s="17"/>
      <c r="G62" s="1"/>
      <c r="H62" s="1" t="s">
        <v>25</v>
      </c>
      <c r="I62" s="1"/>
      <c r="J62" s="1"/>
      <c r="K62" s="1"/>
      <c r="L62" s="1"/>
      <c r="M62" s="1"/>
      <c r="N62" s="13"/>
      <c r="O62" s="13"/>
      <c r="P62" s="13"/>
      <c r="Q62" s="13">
        <f>SUM(B58:B61)</f>
        <v>6</v>
      </c>
      <c r="R62" s="13">
        <f>SUM(R58:R61)</f>
        <v>300</v>
      </c>
      <c r="S62" s="13"/>
    </row>
    <row r="63" spans="1:19" x14ac:dyDescent="0.3">
      <c r="A63" s="1" t="s">
        <v>21</v>
      </c>
      <c r="B63" s="11" t="str">
        <f>+A62</f>
        <v>Enfermería de la Infancia y Adolescencia</v>
      </c>
      <c r="C63" s="15"/>
      <c r="D63" s="15"/>
      <c r="E63" s="12"/>
      <c r="F63" s="11"/>
      <c r="G63" s="15"/>
      <c r="H63" s="15"/>
      <c r="I63" s="12"/>
      <c r="J63" s="11"/>
      <c r="K63" s="15"/>
      <c r="L63" s="15"/>
      <c r="M63" s="12"/>
      <c r="N63" s="11"/>
      <c r="O63" s="15"/>
      <c r="P63" s="15"/>
      <c r="Q63" s="12"/>
      <c r="R63" s="13"/>
      <c r="S63" s="13"/>
    </row>
    <row r="64" spans="1:19" ht="15" thickBot="1" x14ac:dyDescent="0.35">
      <c r="A64" s="1" t="s">
        <v>20</v>
      </c>
      <c r="B64" s="18" t="s">
        <v>19</v>
      </c>
      <c r="C64" s="19" t="s">
        <v>17</v>
      </c>
      <c r="D64" s="31" t="s">
        <v>11</v>
      </c>
      <c r="E64" s="20" t="s">
        <v>18</v>
      </c>
      <c r="F64" s="18" t="s">
        <v>19</v>
      </c>
      <c r="G64" s="19" t="s">
        <v>17</v>
      </c>
      <c r="H64" s="19" t="s">
        <v>11</v>
      </c>
      <c r="I64" s="20" t="s">
        <v>18</v>
      </c>
      <c r="J64" s="18" t="s">
        <v>19</v>
      </c>
      <c r="K64" s="19" t="s">
        <v>17</v>
      </c>
      <c r="L64" s="19" t="s">
        <v>11</v>
      </c>
      <c r="M64" s="20" t="s">
        <v>18</v>
      </c>
      <c r="N64" s="18" t="s">
        <v>19</v>
      </c>
      <c r="O64" s="19" t="s">
        <v>17</v>
      </c>
      <c r="P64" s="19" t="s">
        <v>11</v>
      </c>
      <c r="Q64" s="20" t="s">
        <v>18</v>
      </c>
      <c r="R64" s="8" t="s">
        <v>10</v>
      </c>
      <c r="S64" s="8" t="s">
        <v>22</v>
      </c>
    </row>
    <row r="65" spans="1:19" ht="15.6" x14ac:dyDescent="0.3">
      <c r="A65" s="1" t="s">
        <v>1</v>
      </c>
      <c r="B65" s="37">
        <v>4</v>
      </c>
      <c r="C65" s="37">
        <v>100</v>
      </c>
      <c r="D65" s="37">
        <v>40</v>
      </c>
      <c r="E65" s="37">
        <v>60</v>
      </c>
      <c r="F65" s="16"/>
      <c r="G65" s="16"/>
      <c r="H65" s="16"/>
      <c r="I65" s="16"/>
      <c r="J65" s="16"/>
      <c r="K65" s="16"/>
      <c r="L65" s="16"/>
      <c r="M65" s="16"/>
      <c r="N65" s="7"/>
      <c r="O65" s="7"/>
      <c r="P65" s="7"/>
      <c r="Q65" s="7"/>
      <c r="R65" s="2">
        <f>+C65+G65+K65+O65</f>
        <v>100</v>
      </c>
      <c r="S65" s="4">
        <f>(D65+H65+L65+P65)/R65</f>
        <v>0.4</v>
      </c>
    </row>
    <row r="66" spans="1:19" ht="15.6" x14ac:dyDescent="0.3">
      <c r="A66" s="1" t="s">
        <v>2</v>
      </c>
      <c r="B66" s="36">
        <v>1.6</v>
      </c>
      <c r="C66" s="37">
        <v>40</v>
      </c>
      <c r="D66" s="37">
        <v>20</v>
      </c>
      <c r="E66" s="37">
        <v>20</v>
      </c>
      <c r="F66" s="7"/>
      <c r="G66" s="16"/>
      <c r="H66" s="16"/>
      <c r="I66" s="16"/>
      <c r="J66" s="7"/>
      <c r="K66" s="7"/>
      <c r="L66" s="7"/>
      <c r="M66" s="7"/>
      <c r="N66" s="7"/>
      <c r="O66" s="7"/>
      <c r="P66" s="7"/>
      <c r="Q66" s="7"/>
      <c r="R66" s="2">
        <f t="shared" ref="R66:R68" si="22">+C66+G66+K66+O66</f>
        <v>40</v>
      </c>
      <c r="S66" s="4">
        <f t="shared" ref="S66:S68" si="23">(D66+H66+L66+P66)/R66</f>
        <v>0.5</v>
      </c>
    </row>
    <row r="67" spans="1:19" ht="15.6" x14ac:dyDescent="0.3">
      <c r="A67" s="8" t="s">
        <v>3</v>
      </c>
      <c r="B67" s="36">
        <v>0.2</v>
      </c>
      <c r="C67" s="37">
        <v>5</v>
      </c>
      <c r="D67" s="37">
        <v>2.5</v>
      </c>
      <c r="E67" s="37">
        <v>2.5</v>
      </c>
      <c r="F67" s="7"/>
      <c r="G67" s="16"/>
      <c r="H67" s="16"/>
      <c r="I67" s="16"/>
      <c r="J67" s="7"/>
      <c r="K67" s="7"/>
      <c r="L67" s="7"/>
      <c r="M67" s="7"/>
      <c r="N67" s="7"/>
      <c r="O67" s="7"/>
      <c r="P67" s="7"/>
      <c r="Q67" s="7"/>
      <c r="R67" s="2">
        <f t="shared" si="22"/>
        <v>5</v>
      </c>
      <c r="S67" s="4">
        <f t="shared" si="23"/>
        <v>0.5</v>
      </c>
    </row>
    <row r="68" spans="1:19" ht="15.6" x14ac:dyDescent="0.3">
      <c r="A68" s="8" t="s">
        <v>76</v>
      </c>
      <c r="B68" s="36">
        <v>0.2</v>
      </c>
      <c r="C68" s="37">
        <v>5</v>
      </c>
      <c r="D68" s="37">
        <v>2.5</v>
      </c>
      <c r="E68" s="37">
        <v>2.5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2">
        <f t="shared" si="22"/>
        <v>5</v>
      </c>
      <c r="S68" s="4">
        <f t="shared" si="23"/>
        <v>0.5</v>
      </c>
    </row>
    <row r="69" spans="1:19" ht="15" thickBot="1" x14ac:dyDescent="0.35">
      <c r="A69" s="9" t="s">
        <v>45</v>
      </c>
      <c r="B69" s="9"/>
      <c r="C69" s="9"/>
      <c r="D69" s="9"/>
      <c r="E69" s="17"/>
      <c r="F69" s="17"/>
      <c r="G69" s="1"/>
      <c r="H69" s="1" t="s">
        <v>80</v>
      </c>
      <c r="I69" s="1"/>
      <c r="J69" s="1"/>
      <c r="K69" s="1"/>
      <c r="L69" s="1"/>
      <c r="M69" s="1"/>
      <c r="N69" s="13"/>
      <c r="O69" s="13"/>
      <c r="P69" s="13"/>
      <c r="Q69" s="13">
        <f>SUM(B65:B68)</f>
        <v>6</v>
      </c>
      <c r="R69" s="13">
        <f>SUM(R65:R68)</f>
        <v>150</v>
      </c>
      <c r="S69" s="13"/>
    </row>
    <row r="70" spans="1:19" x14ac:dyDescent="0.3">
      <c r="A70" s="1" t="s">
        <v>21</v>
      </c>
      <c r="B70" s="22" t="s">
        <v>46</v>
      </c>
      <c r="C70" s="15"/>
      <c r="D70" s="15"/>
      <c r="E70" s="12"/>
      <c r="F70" s="22" t="s">
        <v>47</v>
      </c>
      <c r="G70" s="15"/>
      <c r="H70" s="15"/>
      <c r="I70" s="12"/>
      <c r="J70" s="22" t="s">
        <v>48</v>
      </c>
      <c r="K70" s="15"/>
      <c r="L70" s="15"/>
      <c r="M70" s="12"/>
      <c r="N70" s="11"/>
      <c r="O70" s="15"/>
      <c r="P70" s="15"/>
      <c r="Q70" s="12"/>
      <c r="R70" s="13"/>
      <c r="S70" s="13"/>
    </row>
    <row r="71" spans="1:19" ht="15" thickBot="1" x14ac:dyDescent="0.35">
      <c r="A71" s="1" t="s">
        <v>20</v>
      </c>
      <c r="B71" s="18" t="s">
        <v>19</v>
      </c>
      <c r="C71" s="19" t="s">
        <v>17</v>
      </c>
      <c r="D71" s="31" t="s">
        <v>11</v>
      </c>
      <c r="E71" s="20" t="s">
        <v>18</v>
      </c>
      <c r="F71" s="18" t="s">
        <v>19</v>
      </c>
      <c r="G71" s="19" t="s">
        <v>17</v>
      </c>
      <c r="H71" s="31" t="s">
        <v>11</v>
      </c>
      <c r="I71" s="20" t="s">
        <v>18</v>
      </c>
      <c r="J71" s="18" t="s">
        <v>19</v>
      </c>
      <c r="K71" s="19" t="s">
        <v>17</v>
      </c>
      <c r="L71" s="31" t="s">
        <v>11</v>
      </c>
      <c r="M71" s="20" t="s">
        <v>18</v>
      </c>
      <c r="N71" s="18" t="s">
        <v>19</v>
      </c>
      <c r="O71" s="19" t="s">
        <v>17</v>
      </c>
      <c r="P71" s="19" t="s">
        <v>11</v>
      </c>
      <c r="Q71" s="20" t="s">
        <v>18</v>
      </c>
      <c r="R71" s="8" t="s">
        <v>10</v>
      </c>
      <c r="S71" s="8" t="s">
        <v>22</v>
      </c>
    </row>
    <row r="72" spans="1:19" x14ac:dyDescent="0.3">
      <c r="A72" s="1" t="s">
        <v>1</v>
      </c>
      <c r="B72" s="38">
        <v>3</v>
      </c>
      <c r="C72" s="38">
        <v>75</v>
      </c>
      <c r="D72" s="38">
        <v>30</v>
      </c>
      <c r="E72" s="38">
        <v>45</v>
      </c>
      <c r="F72" s="38">
        <v>3</v>
      </c>
      <c r="G72" s="38">
        <v>75</v>
      </c>
      <c r="H72" s="38">
        <v>30</v>
      </c>
      <c r="I72" s="38">
        <v>45</v>
      </c>
      <c r="J72" s="38">
        <v>4</v>
      </c>
      <c r="K72" s="38">
        <v>100</v>
      </c>
      <c r="L72" s="38">
        <v>40</v>
      </c>
      <c r="M72" s="38">
        <v>60</v>
      </c>
      <c r="N72" s="7"/>
      <c r="O72" s="7"/>
      <c r="P72" s="7"/>
      <c r="Q72" s="7"/>
      <c r="R72" s="2">
        <f>+C72+G72+K72+O72</f>
        <v>250</v>
      </c>
      <c r="S72" s="4">
        <f>(D72+H72+L72+P72)/R72</f>
        <v>0.4</v>
      </c>
    </row>
    <row r="73" spans="1:19" x14ac:dyDescent="0.3">
      <c r="A73" s="1" t="s">
        <v>2</v>
      </c>
      <c r="B73" s="38">
        <v>2</v>
      </c>
      <c r="C73" s="38">
        <v>50</v>
      </c>
      <c r="D73" s="38">
        <v>30</v>
      </c>
      <c r="E73" s="38">
        <v>20</v>
      </c>
      <c r="F73" s="38">
        <v>2</v>
      </c>
      <c r="G73" s="38">
        <v>50</v>
      </c>
      <c r="H73" s="38">
        <v>30</v>
      </c>
      <c r="I73" s="38">
        <v>20</v>
      </c>
      <c r="J73" s="38">
        <v>1.6</v>
      </c>
      <c r="K73" s="38">
        <v>40</v>
      </c>
      <c r="L73" s="38">
        <v>20</v>
      </c>
      <c r="M73" s="38">
        <v>20</v>
      </c>
      <c r="N73" s="7"/>
      <c r="O73" s="7"/>
      <c r="P73" s="7"/>
      <c r="Q73" s="7"/>
      <c r="R73" s="2">
        <f t="shared" ref="R73:R75" si="24">+C73+G73+K73+O73</f>
        <v>140</v>
      </c>
      <c r="S73" s="4">
        <f t="shared" ref="S73:S75" si="25">(D73+H73+L73+P73)/R73</f>
        <v>0.5714285714285714</v>
      </c>
    </row>
    <row r="74" spans="1:19" x14ac:dyDescent="0.3">
      <c r="A74" s="8" t="s">
        <v>3</v>
      </c>
      <c r="B74" s="38">
        <v>0.7</v>
      </c>
      <c r="C74" s="38">
        <v>17.5</v>
      </c>
      <c r="D74" s="38">
        <v>2.5</v>
      </c>
      <c r="E74" s="38">
        <v>15</v>
      </c>
      <c r="F74" s="38">
        <v>0.7</v>
      </c>
      <c r="G74" s="38">
        <v>17.5</v>
      </c>
      <c r="H74" s="38">
        <v>2.5</v>
      </c>
      <c r="I74" s="38">
        <v>15</v>
      </c>
      <c r="J74" s="38">
        <v>0.2</v>
      </c>
      <c r="K74" s="38">
        <v>5</v>
      </c>
      <c r="L74" s="38">
        <v>2.5</v>
      </c>
      <c r="M74" s="38">
        <v>2.5</v>
      </c>
      <c r="N74" s="7"/>
      <c r="O74" s="7"/>
      <c r="P74" s="7"/>
      <c r="Q74" s="7"/>
      <c r="R74" s="2">
        <f t="shared" si="24"/>
        <v>40</v>
      </c>
      <c r="S74" s="4">
        <f t="shared" si="25"/>
        <v>0.1875</v>
      </c>
    </row>
    <row r="75" spans="1:19" x14ac:dyDescent="0.3">
      <c r="A75" s="8" t="s">
        <v>76</v>
      </c>
      <c r="B75" s="38">
        <v>0.3</v>
      </c>
      <c r="C75" s="38">
        <v>7.5</v>
      </c>
      <c r="D75" s="38">
        <v>2.5</v>
      </c>
      <c r="E75" s="38">
        <v>5</v>
      </c>
      <c r="F75" s="38">
        <v>0.3</v>
      </c>
      <c r="G75" s="38">
        <v>7.5</v>
      </c>
      <c r="H75" s="38">
        <v>2.5</v>
      </c>
      <c r="I75" s="38">
        <v>5</v>
      </c>
      <c r="J75" s="38">
        <v>0.2</v>
      </c>
      <c r="K75" s="38">
        <v>5</v>
      </c>
      <c r="L75" s="38">
        <v>2.5</v>
      </c>
      <c r="M75" s="38">
        <v>2.5</v>
      </c>
      <c r="N75" s="7"/>
      <c r="O75" s="7"/>
      <c r="P75" s="7"/>
      <c r="Q75" s="7"/>
      <c r="R75" s="2">
        <f t="shared" si="24"/>
        <v>20</v>
      </c>
      <c r="S75" s="4">
        <f t="shared" si="25"/>
        <v>0.375</v>
      </c>
    </row>
    <row r="76" spans="1:19" ht="15" thickBot="1" x14ac:dyDescent="0.35">
      <c r="A76" s="9" t="s">
        <v>49</v>
      </c>
      <c r="B76" s="9"/>
      <c r="C76" s="9"/>
      <c r="D76" s="9"/>
      <c r="E76" s="17"/>
      <c r="F76" s="17"/>
      <c r="G76" s="1"/>
      <c r="H76" s="1" t="s">
        <v>84</v>
      </c>
      <c r="I76" s="1"/>
      <c r="J76" s="1"/>
      <c r="K76" s="1"/>
      <c r="L76" s="1"/>
      <c r="M76" s="1"/>
      <c r="N76" s="13"/>
      <c r="O76" s="13"/>
      <c r="P76" s="13"/>
      <c r="Q76" s="13">
        <f>SUM(B72:B75)</f>
        <v>6</v>
      </c>
      <c r="R76" s="13">
        <f>SUM(R72:R75)</f>
        <v>450</v>
      </c>
      <c r="S76" s="13"/>
    </row>
    <row r="77" spans="1:19" x14ac:dyDescent="0.3">
      <c r="A77" s="1" t="s">
        <v>21</v>
      </c>
      <c r="B77" s="11" t="str">
        <f>+A76</f>
        <v>Enfermería del Envejecimiento</v>
      </c>
      <c r="C77" s="15"/>
      <c r="D77" s="15"/>
      <c r="E77" s="12"/>
      <c r="F77" s="11"/>
      <c r="G77" s="15"/>
      <c r="H77" s="15"/>
      <c r="I77" s="12"/>
      <c r="J77" s="11"/>
      <c r="K77" s="15"/>
      <c r="L77" s="15"/>
      <c r="M77" s="12"/>
      <c r="N77" s="11"/>
      <c r="O77" s="15"/>
      <c r="P77" s="15"/>
      <c r="Q77" s="12"/>
      <c r="R77" s="13"/>
      <c r="S77" s="13"/>
    </row>
    <row r="78" spans="1:19" ht="15" thickBot="1" x14ac:dyDescent="0.35">
      <c r="A78" s="1" t="s">
        <v>20</v>
      </c>
      <c r="B78" s="18" t="s">
        <v>19</v>
      </c>
      <c r="C78" s="19" t="s">
        <v>17</v>
      </c>
      <c r="D78" s="31" t="s">
        <v>11</v>
      </c>
      <c r="E78" s="20" t="s">
        <v>18</v>
      </c>
      <c r="F78" s="18" t="s">
        <v>19</v>
      </c>
      <c r="G78" s="19" t="s">
        <v>17</v>
      </c>
      <c r="H78" s="19" t="s">
        <v>11</v>
      </c>
      <c r="I78" s="20" t="s">
        <v>18</v>
      </c>
      <c r="J78" s="18" t="s">
        <v>19</v>
      </c>
      <c r="K78" s="19" t="s">
        <v>17</v>
      </c>
      <c r="L78" s="19" t="s">
        <v>11</v>
      </c>
      <c r="M78" s="20" t="s">
        <v>18</v>
      </c>
      <c r="N78" s="18" t="s">
        <v>19</v>
      </c>
      <c r="O78" s="19" t="s">
        <v>17</v>
      </c>
      <c r="P78" s="19" t="s">
        <v>11</v>
      </c>
      <c r="Q78" s="20" t="s">
        <v>18</v>
      </c>
      <c r="R78" s="8" t="s">
        <v>10</v>
      </c>
      <c r="S78" s="8" t="s">
        <v>22</v>
      </c>
    </row>
    <row r="79" spans="1:19" ht="15.6" x14ac:dyDescent="0.3">
      <c r="A79" s="1" t="s">
        <v>1</v>
      </c>
      <c r="B79" s="37">
        <v>3</v>
      </c>
      <c r="C79" s="37">
        <v>75</v>
      </c>
      <c r="D79" s="37">
        <v>30</v>
      </c>
      <c r="E79" s="37">
        <v>45</v>
      </c>
      <c r="F79" s="16"/>
      <c r="G79" s="16"/>
      <c r="H79" s="16"/>
      <c r="I79" s="16"/>
      <c r="J79" s="16"/>
      <c r="K79" s="16"/>
      <c r="L79" s="16"/>
      <c r="M79" s="16"/>
      <c r="N79" s="7"/>
      <c r="O79" s="7"/>
      <c r="P79" s="7"/>
      <c r="Q79" s="7"/>
      <c r="R79" s="2">
        <f>+C79+G79+K79+O79</f>
        <v>75</v>
      </c>
      <c r="S79" s="4">
        <f>(D79+H79+L79+P79)/R79</f>
        <v>0.4</v>
      </c>
    </row>
    <row r="80" spans="1:19" ht="15.6" x14ac:dyDescent="0.3">
      <c r="A80" s="1" t="s">
        <v>2</v>
      </c>
      <c r="B80" s="37">
        <v>2</v>
      </c>
      <c r="C80" s="37">
        <v>50</v>
      </c>
      <c r="D80" s="37">
        <v>30</v>
      </c>
      <c r="E80" s="37">
        <v>20</v>
      </c>
      <c r="F80" s="7"/>
      <c r="G80" s="16"/>
      <c r="H80" s="16"/>
      <c r="I80" s="16"/>
      <c r="J80" s="7"/>
      <c r="K80" s="7"/>
      <c r="L80" s="7"/>
      <c r="M80" s="7"/>
      <c r="N80" s="7"/>
      <c r="O80" s="7"/>
      <c r="P80" s="7"/>
      <c r="Q80" s="7"/>
      <c r="R80" s="2">
        <f t="shared" ref="R80:R82" si="26">+C80+G80+K80+O80</f>
        <v>50</v>
      </c>
      <c r="S80" s="4">
        <f t="shared" ref="S80:S82" si="27">(D80+H80+L80+P80)/R80</f>
        <v>0.6</v>
      </c>
    </row>
    <row r="81" spans="1:20" ht="15.6" x14ac:dyDescent="0.3">
      <c r="A81" s="8" t="s">
        <v>3</v>
      </c>
      <c r="B81" s="37">
        <v>0.8</v>
      </c>
      <c r="C81" s="37">
        <v>20</v>
      </c>
      <c r="D81" s="37">
        <v>5</v>
      </c>
      <c r="E81" s="37">
        <v>15</v>
      </c>
      <c r="F81" s="7"/>
      <c r="G81" s="16"/>
      <c r="H81" s="16"/>
      <c r="I81" s="16"/>
      <c r="J81" s="7"/>
      <c r="K81" s="7"/>
      <c r="L81" s="7"/>
      <c r="M81" s="7"/>
      <c r="N81" s="7"/>
      <c r="O81" s="7"/>
      <c r="P81" s="7"/>
      <c r="Q81" s="7"/>
      <c r="R81" s="2">
        <f t="shared" si="26"/>
        <v>20</v>
      </c>
      <c r="S81" s="4">
        <f t="shared" si="27"/>
        <v>0.25</v>
      </c>
    </row>
    <row r="82" spans="1:20" ht="15.6" x14ac:dyDescent="0.3">
      <c r="A82" s="8" t="s">
        <v>76</v>
      </c>
      <c r="B82" s="37">
        <v>0.2</v>
      </c>
      <c r="C82" s="37">
        <v>5</v>
      </c>
      <c r="D82" s="37">
        <v>5</v>
      </c>
      <c r="E82" s="37"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2">
        <f t="shared" si="26"/>
        <v>5</v>
      </c>
      <c r="S82" s="4">
        <f t="shared" si="27"/>
        <v>1</v>
      </c>
    </row>
    <row r="83" spans="1:20" ht="15" thickBot="1" x14ac:dyDescent="0.35">
      <c r="A83" s="9" t="s">
        <v>50</v>
      </c>
      <c r="B83" s="9"/>
      <c r="C83" s="9"/>
      <c r="D83" s="9"/>
      <c r="E83" s="17"/>
      <c r="F83" s="17"/>
      <c r="G83" s="1"/>
      <c r="H83" s="1" t="s">
        <v>85</v>
      </c>
      <c r="I83" s="1"/>
      <c r="J83" s="1"/>
      <c r="K83" s="1"/>
      <c r="L83" s="1"/>
      <c r="M83" s="1"/>
      <c r="N83" s="13"/>
      <c r="O83" s="13"/>
      <c r="P83" s="13"/>
      <c r="Q83" s="13">
        <f>SUM(B79:B82)</f>
        <v>6</v>
      </c>
      <c r="R83" s="13">
        <f>SUM(R79:R82)</f>
        <v>150</v>
      </c>
      <c r="S83" s="13"/>
    </row>
    <row r="84" spans="1:20" x14ac:dyDescent="0.3">
      <c r="A84" s="1" t="s">
        <v>21</v>
      </c>
      <c r="B84" s="11" t="str">
        <f>+A83</f>
        <v>Enfermería de Salud Mental</v>
      </c>
      <c r="C84" s="15"/>
      <c r="D84" s="15"/>
      <c r="E84" s="12"/>
      <c r="F84" s="11"/>
      <c r="G84" s="15"/>
      <c r="H84" s="15"/>
      <c r="I84" s="12"/>
      <c r="J84" s="11"/>
      <c r="K84" s="15"/>
      <c r="L84" s="15"/>
      <c r="M84" s="12"/>
      <c r="N84" s="11"/>
      <c r="O84" s="15"/>
      <c r="P84" s="15"/>
      <c r="Q84" s="12"/>
      <c r="R84" s="13"/>
      <c r="S84" s="13"/>
    </row>
    <row r="85" spans="1:20" ht="15" thickBot="1" x14ac:dyDescent="0.35">
      <c r="A85" s="1" t="s">
        <v>20</v>
      </c>
      <c r="B85" s="18" t="s">
        <v>19</v>
      </c>
      <c r="C85" s="19" t="s">
        <v>17</v>
      </c>
      <c r="D85" s="31" t="s">
        <v>11</v>
      </c>
      <c r="E85" s="20" t="s">
        <v>18</v>
      </c>
      <c r="F85" s="18" t="s">
        <v>19</v>
      </c>
      <c r="G85" s="19" t="s">
        <v>17</v>
      </c>
      <c r="H85" s="19" t="s">
        <v>11</v>
      </c>
      <c r="I85" s="20" t="s">
        <v>18</v>
      </c>
      <c r="J85" s="18" t="s">
        <v>19</v>
      </c>
      <c r="K85" s="19" t="s">
        <v>17</v>
      </c>
      <c r="L85" s="19" t="s">
        <v>11</v>
      </c>
      <c r="M85" s="20" t="s">
        <v>18</v>
      </c>
      <c r="N85" s="18" t="s">
        <v>19</v>
      </c>
      <c r="O85" s="19" t="s">
        <v>17</v>
      </c>
      <c r="P85" s="19" t="s">
        <v>11</v>
      </c>
      <c r="Q85" s="20" t="s">
        <v>18</v>
      </c>
      <c r="R85" s="8" t="s">
        <v>10</v>
      </c>
      <c r="S85" s="8" t="s">
        <v>22</v>
      </c>
    </row>
    <row r="86" spans="1:20" ht="15.6" x14ac:dyDescent="0.3">
      <c r="A86" s="1" t="s">
        <v>1</v>
      </c>
      <c r="B86" s="37">
        <v>4</v>
      </c>
      <c r="C86" s="37">
        <v>100</v>
      </c>
      <c r="D86" s="37">
        <v>40</v>
      </c>
      <c r="E86" s="37">
        <v>60</v>
      </c>
      <c r="F86" s="16"/>
      <c r="G86" s="16"/>
      <c r="H86" s="16"/>
      <c r="I86" s="16"/>
      <c r="J86" s="16"/>
      <c r="K86" s="16"/>
      <c r="L86" s="16"/>
      <c r="M86" s="16"/>
      <c r="N86" s="7"/>
      <c r="O86" s="7"/>
      <c r="P86" s="7"/>
      <c r="Q86" s="7"/>
      <c r="R86" s="2">
        <f>+C86+G86+K86+O86</f>
        <v>100</v>
      </c>
      <c r="S86" s="4">
        <f>(D86+H86+L86+P86)/R86</f>
        <v>0.4</v>
      </c>
    </row>
    <row r="87" spans="1:20" ht="15.6" x14ac:dyDescent="0.3">
      <c r="A87" s="1" t="s">
        <v>2</v>
      </c>
      <c r="B87" s="37">
        <v>1.6</v>
      </c>
      <c r="C87" s="37">
        <v>40</v>
      </c>
      <c r="D87" s="37">
        <v>20</v>
      </c>
      <c r="E87" s="37">
        <v>20</v>
      </c>
      <c r="F87" s="7"/>
      <c r="G87" s="16"/>
      <c r="H87" s="16"/>
      <c r="I87" s="16"/>
      <c r="J87" s="7"/>
      <c r="K87" s="7"/>
      <c r="L87" s="7"/>
      <c r="M87" s="7"/>
      <c r="N87" s="7"/>
      <c r="O87" s="7"/>
      <c r="P87" s="7"/>
      <c r="Q87" s="7"/>
      <c r="R87" s="2">
        <f t="shared" ref="R87:R89" si="28">+C87+G87+K87+O87</f>
        <v>40</v>
      </c>
      <c r="S87" s="4">
        <f t="shared" ref="S87:S89" si="29">(D87+H87+L87+P87)/R87</f>
        <v>0.5</v>
      </c>
    </row>
    <row r="88" spans="1:20" ht="15.6" x14ac:dyDescent="0.3">
      <c r="A88" s="8" t="s">
        <v>3</v>
      </c>
      <c r="B88" s="37">
        <v>0.24</v>
      </c>
      <c r="C88" s="37">
        <v>6</v>
      </c>
      <c r="D88" s="37">
        <v>2.5</v>
      </c>
      <c r="E88" s="37">
        <v>3.5</v>
      </c>
      <c r="F88" s="7"/>
      <c r="G88" s="16"/>
      <c r="H88" s="16"/>
      <c r="I88" s="16"/>
      <c r="J88" s="7"/>
      <c r="K88" s="7"/>
      <c r="L88" s="7"/>
      <c r="M88" s="7"/>
      <c r="N88" s="7"/>
      <c r="O88" s="7"/>
      <c r="P88" s="7"/>
      <c r="Q88" s="7"/>
      <c r="R88" s="2">
        <f t="shared" si="28"/>
        <v>6</v>
      </c>
      <c r="S88" s="4">
        <f t="shared" si="29"/>
        <v>0.41666666666666669</v>
      </c>
    </row>
    <row r="89" spans="1:20" ht="15.6" x14ac:dyDescent="0.3">
      <c r="A89" s="8" t="s">
        <v>76</v>
      </c>
      <c r="B89" s="37">
        <v>0.16</v>
      </c>
      <c r="C89" s="37">
        <v>4</v>
      </c>
      <c r="D89" s="37">
        <v>2</v>
      </c>
      <c r="E89" s="37">
        <v>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>
        <f t="shared" si="28"/>
        <v>4</v>
      </c>
      <c r="S89" s="4">
        <f t="shared" si="29"/>
        <v>0.5</v>
      </c>
    </row>
    <row r="90" spans="1:20" ht="15" thickBot="1" x14ac:dyDescent="0.35">
      <c r="A90" s="9" t="s">
        <v>51</v>
      </c>
      <c r="B90" s="9"/>
      <c r="C90" s="9"/>
      <c r="D90" s="9"/>
      <c r="E90" s="17"/>
      <c r="F90" s="17"/>
      <c r="G90" s="1"/>
      <c r="H90" s="1" t="s">
        <v>67</v>
      </c>
      <c r="I90" s="1"/>
      <c r="J90" s="1"/>
      <c r="K90" s="1"/>
      <c r="L90" s="1"/>
      <c r="M90" s="1"/>
      <c r="N90" s="13"/>
      <c r="O90" s="13"/>
      <c r="P90" s="13"/>
      <c r="Q90" s="13">
        <f>SUM(B86:B89)</f>
        <v>6</v>
      </c>
      <c r="R90" s="13">
        <f>SUM(R86:R89)</f>
        <v>150</v>
      </c>
      <c r="S90" s="13"/>
    </row>
    <row r="91" spans="1:20" x14ac:dyDescent="0.3">
      <c r="A91" s="1" t="s">
        <v>21</v>
      </c>
      <c r="B91" s="11" t="str">
        <f>+A90</f>
        <v>Administración Sanitaria y Gestión de Cuidados</v>
      </c>
      <c r="C91" s="15"/>
      <c r="D91" s="15"/>
      <c r="E91" s="12"/>
      <c r="F91" s="11"/>
      <c r="G91" s="15"/>
      <c r="H91" s="15"/>
      <c r="I91" s="12"/>
      <c r="J91" s="11"/>
      <c r="K91" s="15"/>
      <c r="L91" s="15"/>
      <c r="M91" s="12"/>
      <c r="N91" s="11"/>
      <c r="O91" s="15"/>
      <c r="P91" s="15"/>
      <c r="Q91" s="12"/>
      <c r="R91" s="13"/>
      <c r="S91" s="13"/>
    </row>
    <row r="92" spans="1:20" ht="15" thickBot="1" x14ac:dyDescent="0.35">
      <c r="A92" s="1" t="s">
        <v>20</v>
      </c>
      <c r="B92" s="18" t="s">
        <v>19</v>
      </c>
      <c r="C92" s="19" t="s">
        <v>17</v>
      </c>
      <c r="D92" s="31" t="s">
        <v>11</v>
      </c>
      <c r="E92" s="20" t="s">
        <v>18</v>
      </c>
      <c r="F92" s="18" t="s">
        <v>19</v>
      </c>
      <c r="G92" s="19" t="s">
        <v>17</v>
      </c>
      <c r="H92" s="19" t="s">
        <v>11</v>
      </c>
      <c r="I92" s="20" t="s">
        <v>18</v>
      </c>
      <c r="J92" s="18" t="s">
        <v>19</v>
      </c>
      <c r="K92" s="19" t="s">
        <v>17</v>
      </c>
      <c r="L92" s="19" t="s">
        <v>11</v>
      </c>
      <c r="M92" s="20" t="s">
        <v>18</v>
      </c>
      <c r="N92" s="18" t="s">
        <v>19</v>
      </c>
      <c r="O92" s="19" t="s">
        <v>17</v>
      </c>
      <c r="P92" s="19" t="s">
        <v>11</v>
      </c>
      <c r="Q92" s="20" t="s">
        <v>18</v>
      </c>
      <c r="R92" s="8" t="s">
        <v>10</v>
      </c>
      <c r="S92" s="8" t="s">
        <v>22</v>
      </c>
    </row>
    <row r="93" spans="1:20" ht="15.6" x14ac:dyDescent="0.3">
      <c r="A93" s="1" t="s">
        <v>1</v>
      </c>
      <c r="B93" s="30">
        <f>C93 /25</f>
        <v>5</v>
      </c>
      <c r="C93" s="37">
        <f>D93+E93</f>
        <v>125</v>
      </c>
      <c r="D93" s="37">
        <v>50</v>
      </c>
      <c r="E93" s="37">
        <v>75</v>
      </c>
      <c r="F93" s="16"/>
      <c r="G93" s="16"/>
      <c r="H93" s="16"/>
      <c r="I93" s="16"/>
      <c r="J93" s="16"/>
      <c r="K93" s="16"/>
      <c r="L93" s="16"/>
      <c r="M93" s="16"/>
      <c r="N93" s="7"/>
      <c r="O93" s="7"/>
      <c r="P93" s="7"/>
      <c r="Q93" s="7"/>
      <c r="R93" s="2">
        <f>+C93+G93+K93+O93</f>
        <v>125</v>
      </c>
      <c r="S93" s="4">
        <f>(D93+H93+L93+P93)/R93</f>
        <v>0.4</v>
      </c>
    </row>
    <row r="94" spans="1:20" ht="15.6" x14ac:dyDescent="0.3">
      <c r="A94" s="1" t="s">
        <v>2</v>
      </c>
      <c r="B94" s="30">
        <f t="shared" ref="B94:B96" si="30">C94 /25</f>
        <v>0.8</v>
      </c>
      <c r="C94" s="37">
        <f t="shared" ref="C94:C96" si="31">D94+E94</f>
        <v>20</v>
      </c>
      <c r="D94" s="37">
        <v>10</v>
      </c>
      <c r="E94" s="37">
        <v>10</v>
      </c>
      <c r="F94" s="7"/>
      <c r="G94" s="16"/>
      <c r="H94" s="16"/>
      <c r="I94" s="16"/>
      <c r="J94" s="7"/>
      <c r="K94" s="7"/>
      <c r="L94" s="7"/>
      <c r="M94" s="7"/>
      <c r="N94" s="7"/>
      <c r="O94" s="7"/>
      <c r="P94" s="7"/>
      <c r="Q94" s="7"/>
      <c r="R94" s="2">
        <f t="shared" ref="R94:R96" si="32">+C94+G94+K94+O94</f>
        <v>20</v>
      </c>
      <c r="S94" s="4">
        <f t="shared" ref="S94:S96" si="33">(D94+H94+L94+P94)/R94</f>
        <v>0.5</v>
      </c>
    </row>
    <row r="95" spans="1:20" ht="15.6" x14ac:dyDescent="0.3">
      <c r="A95" s="8" t="s">
        <v>3</v>
      </c>
      <c r="B95" s="30">
        <f t="shared" si="30"/>
        <v>0.1</v>
      </c>
      <c r="C95" s="37">
        <f t="shared" si="31"/>
        <v>2.5</v>
      </c>
      <c r="D95" s="37">
        <v>1.5</v>
      </c>
      <c r="E95" s="37">
        <v>1</v>
      </c>
      <c r="F95" s="7"/>
      <c r="G95" s="16"/>
      <c r="H95" s="16"/>
      <c r="I95" s="16"/>
      <c r="J95" s="7"/>
      <c r="K95" s="7"/>
      <c r="L95" s="7"/>
      <c r="M95" s="7"/>
      <c r="N95" s="7"/>
      <c r="O95" s="7"/>
      <c r="P95" s="7"/>
      <c r="Q95" s="7"/>
      <c r="R95" s="2">
        <f t="shared" si="32"/>
        <v>2.5</v>
      </c>
      <c r="S95" s="4">
        <f t="shared" si="33"/>
        <v>0.6</v>
      </c>
      <c r="T95" s="32"/>
    </row>
    <row r="96" spans="1:20" ht="15.6" x14ac:dyDescent="0.3">
      <c r="A96" s="8" t="s">
        <v>76</v>
      </c>
      <c r="B96" s="30">
        <f t="shared" si="30"/>
        <v>0.1</v>
      </c>
      <c r="C96" s="37">
        <f t="shared" si="31"/>
        <v>2.5</v>
      </c>
      <c r="D96" s="37">
        <v>2</v>
      </c>
      <c r="E96" s="37">
        <v>0.5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2">
        <f t="shared" si="32"/>
        <v>2.5</v>
      </c>
      <c r="S96" s="4">
        <f t="shared" si="33"/>
        <v>0.8</v>
      </c>
    </row>
    <row r="97" spans="1:20" ht="15" thickBot="1" x14ac:dyDescent="0.35">
      <c r="A97" s="9" t="s">
        <v>52</v>
      </c>
      <c r="B97" s="9"/>
      <c r="C97" s="9"/>
      <c r="D97" s="9"/>
      <c r="E97" s="17"/>
      <c r="F97" s="17"/>
      <c r="G97" s="1"/>
      <c r="H97" s="1" t="s">
        <v>25</v>
      </c>
      <c r="I97" s="1"/>
      <c r="J97" s="1"/>
      <c r="K97" s="1"/>
      <c r="L97" s="1"/>
      <c r="M97" s="1"/>
      <c r="N97" s="13"/>
      <c r="O97" s="13"/>
      <c r="P97" s="13"/>
      <c r="Q97" s="13">
        <f>SUM(B93:B96)</f>
        <v>5.9999999999999991</v>
      </c>
      <c r="R97" s="13">
        <f>SUM(R93:R96)</f>
        <v>150</v>
      </c>
      <c r="S97" s="13"/>
    </row>
    <row r="98" spans="1:20" x14ac:dyDescent="0.3">
      <c r="A98" s="1" t="s">
        <v>21</v>
      </c>
      <c r="B98" s="11" t="str">
        <f>+A97</f>
        <v>Cuidados Complementarios en Enfermería</v>
      </c>
      <c r="C98" s="15"/>
      <c r="D98" s="15"/>
      <c r="E98" s="12"/>
      <c r="F98" s="11"/>
      <c r="G98" s="15"/>
      <c r="H98" s="15"/>
      <c r="I98" s="12"/>
      <c r="J98" s="11"/>
      <c r="K98" s="15"/>
      <c r="L98" s="15"/>
      <c r="M98" s="12"/>
      <c r="N98" s="11"/>
      <c r="O98" s="15"/>
      <c r="P98" s="15"/>
      <c r="Q98" s="12"/>
      <c r="R98" s="13"/>
      <c r="S98" s="13"/>
    </row>
    <row r="99" spans="1:20" ht="15" thickBot="1" x14ac:dyDescent="0.35">
      <c r="A99" s="1" t="s">
        <v>20</v>
      </c>
      <c r="B99" s="18" t="s">
        <v>19</v>
      </c>
      <c r="C99" s="19" t="s">
        <v>17</v>
      </c>
      <c r="D99" s="31" t="s">
        <v>11</v>
      </c>
      <c r="E99" s="20" t="s">
        <v>18</v>
      </c>
      <c r="F99" s="18" t="s">
        <v>19</v>
      </c>
      <c r="G99" s="19" t="s">
        <v>17</v>
      </c>
      <c r="H99" s="19" t="s">
        <v>11</v>
      </c>
      <c r="I99" s="20" t="s">
        <v>18</v>
      </c>
      <c r="J99" s="18" t="s">
        <v>19</v>
      </c>
      <c r="K99" s="19" t="s">
        <v>17</v>
      </c>
      <c r="L99" s="19" t="s">
        <v>11</v>
      </c>
      <c r="M99" s="20" t="s">
        <v>18</v>
      </c>
      <c r="N99" s="18" t="s">
        <v>19</v>
      </c>
      <c r="O99" s="19" t="s">
        <v>17</v>
      </c>
      <c r="P99" s="19" t="s">
        <v>11</v>
      </c>
      <c r="Q99" s="20" t="s">
        <v>18</v>
      </c>
      <c r="R99" s="8" t="s">
        <v>10</v>
      </c>
      <c r="S99" s="8" t="s">
        <v>22</v>
      </c>
    </row>
    <row r="100" spans="1:20" ht="15.6" x14ac:dyDescent="0.3">
      <c r="A100" s="1" t="s">
        <v>1</v>
      </c>
      <c r="B100" s="37">
        <f>C100 /25</f>
        <v>3.6</v>
      </c>
      <c r="C100" s="37">
        <f>D100+E100</f>
        <v>90</v>
      </c>
      <c r="D100" s="37">
        <v>40</v>
      </c>
      <c r="E100" s="37">
        <v>50</v>
      </c>
      <c r="F100" s="16"/>
      <c r="G100" s="16"/>
      <c r="H100" s="16"/>
      <c r="I100" s="16"/>
      <c r="J100" s="16"/>
      <c r="K100" s="16"/>
      <c r="L100" s="16"/>
      <c r="M100" s="16"/>
      <c r="N100" s="7"/>
      <c r="O100" s="7"/>
      <c r="P100" s="7"/>
      <c r="Q100" s="7"/>
      <c r="R100" s="2">
        <f>+C100+G100+K100+O100</f>
        <v>90</v>
      </c>
      <c r="S100" s="4">
        <f>(D100+H100+L100+P100)/R100</f>
        <v>0.44444444444444442</v>
      </c>
    </row>
    <row r="101" spans="1:20" ht="15.6" x14ac:dyDescent="0.3">
      <c r="A101" s="1" t="s">
        <v>2</v>
      </c>
      <c r="B101" s="37">
        <f t="shared" ref="B101:B103" si="34">C101 /25</f>
        <v>1.4</v>
      </c>
      <c r="C101" s="37">
        <f t="shared" ref="C101:C103" si="35">D101+E101</f>
        <v>35</v>
      </c>
      <c r="D101" s="37">
        <v>20</v>
      </c>
      <c r="E101" s="37">
        <v>15</v>
      </c>
      <c r="F101" s="7"/>
      <c r="G101" s="16"/>
      <c r="H101" s="16"/>
      <c r="I101" s="16"/>
      <c r="J101" s="7"/>
      <c r="K101" s="7"/>
      <c r="L101" s="7"/>
      <c r="M101" s="7"/>
      <c r="N101" s="7"/>
      <c r="O101" s="7"/>
      <c r="P101" s="7"/>
      <c r="Q101" s="7"/>
      <c r="R101" s="2">
        <f t="shared" ref="R101:R103" si="36">+C101+G101+K101+O101</f>
        <v>35</v>
      </c>
      <c r="S101" s="4">
        <f t="shared" ref="S101:S103" si="37">(D101+H101+L101+P101)/R101</f>
        <v>0.5714285714285714</v>
      </c>
      <c r="T101" s="32"/>
    </row>
    <row r="102" spans="1:20" ht="15.6" x14ac:dyDescent="0.3">
      <c r="A102" s="8" t="s">
        <v>3</v>
      </c>
      <c r="B102" s="37">
        <f t="shared" si="34"/>
        <v>0.9</v>
      </c>
      <c r="C102" s="37">
        <f t="shared" si="35"/>
        <v>22.5</v>
      </c>
      <c r="D102" s="37">
        <v>10</v>
      </c>
      <c r="E102" s="37">
        <v>12.5</v>
      </c>
      <c r="F102" s="7"/>
      <c r="G102" s="16"/>
      <c r="H102" s="16"/>
      <c r="I102" s="16"/>
      <c r="J102" s="7"/>
      <c r="K102" s="7"/>
      <c r="L102" s="7"/>
      <c r="M102" s="7"/>
      <c r="N102" s="7"/>
      <c r="O102" s="7"/>
      <c r="P102" s="7"/>
      <c r="Q102" s="7"/>
      <c r="R102" s="2">
        <f t="shared" si="36"/>
        <v>22.5</v>
      </c>
      <c r="S102" s="4">
        <f t="shared" si="37"/>
        <v>0.44444444444444442</v>
      </c>
    </row>
    <row r="103" spans="1:20" ht="15.6" x14ac:dyDescent="0.3">
      <c r="A103" s="8" t="s">
        <v>76</v>
      </c>
      <c r="B103" s="37">
        <f t="shared" si="34"/>
        <v>0.1</v>
      </c>
      <c r="C103" s="37">
        <f t="shared" si="35"/>
        <v>2.5</v>
      </c>
      <c r="D103" s="37">
        <v>2.5</v>
      </c>
      <c r="E103" s="37"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2">
        <f t="shared" si="36"/>
        <v>2.5</v>
      </c>
      <c r="S103" s="4">
        <f t="shared" si="37"/>
        <v>1</v>
      </c>
    </row>
    <row r="104" spans="1:20" ht="15" thickBot="1" x14ac:dyDescent="0.35">
      <c r="A104" s="9" t="s">
        <v>53</v>
      </c>
      <c r="B104" s="9"/>
      <c r="C104" s="9"/>
      <c r="D104" s="9"/>
      <c r="E104" s="17"/>
      <c r="F104" s="17"/>
      <c r="G104" s="1"/>
      <c r="H104" s="1" t="s">
        <v>25</v>
      </c>
      <c r="I104" s="1"/>
      <c r="J104" s="1"/>
      <c r="K104" s="1"/>
      <c r="L104" s="1"/>
      <c r="M104" s="1"/>
      <c r="N104" s="13"/>
      <c r="O104" s="13"/>
      <c r="P104" s="13"/>
      <c r="Q104" s="13">
        <f>SUM(B100:B103)</f>
        <v>6</v>
      </c>
      <c r="R104" s="13">
        <f>SUM(R100:R103)</f>
        <v>150</v>
      </c>
      <c r="S104" s="13"/>
    </row>
    <row r="105" spans="1:20" x14ac:dyDescent="0.3">
      <c r="A105" s="1" t="s">
        <v>21</v>
      </c>
      <c r="B105" s="11" t="str">
        <f>+A104</f>
        <v>Atención de Enfermería a Personas en Estado de Necesidad y Terminales</v>
      </c>
      <c r="C105" s="15"/>
      <c r="D105" s="15"/>
      <c r="E105" s="12"/>
      <c r="F105" s="11"/>
      <c r="G105" s="15"/>
      <c r="H105" s="15"/>
      <c r="I105" s="12"/>
      <c r="J105" s="11"/>
      <c r="K105" s="15"/>
      <c r="L105" s="15"/>
      <c r="M105" s="12"/>
      <c r="N105" s="11"/>
      <c r="O105" s="15"/>
      <c r="P105" s="15"/>
      <c r="Q105" s="12"/>
      <c r="R105" s="13"/>
      <c r="S105" s="13"/>
    </row>
    <row r="106" spans="1:20" ht="15" thickBot="1" x14ac:dyDescent="0.35">
      <c r="A106" s="1" t="s">
        <v>20</v>
      </c>
      <c r="B106" s="18" t="s">
        <v>19</v>
      </c>
      <c r="C106" s="19" t="s">
        <v>17</v>
      </c>
      <c r="D106" s="31" t="s">
        <v>11</v>
      </c>
      <c r="E106" s="20" t="s">
        <v>18</v>
      </c>
      <c r="F106" s="18" t="s">
        <v>19</v>
      </c>
      <c r="G106" s="19" t="s">
        <v>17</v>
      </c>
      <c r="H106" s="19" t="s">
        <v>11</v>
      </c>
      <c r="I106" s="20" t="s">
        <v>18</v>
      </c>
      <c r="J106" s="18" t="s">
        <v>19</v>
      </c>
      <c r="K106" s="19" t="s">
        <v>17</v>
      </c>
      <c r="L106" s="19" t="s">
        <v>11</v>
      </c>
      <c r="M106" s="20" t="s">
        <v>18</v>
      </c>
      <c r="N106" s="18" t="s">
        <v>19</v>
      </c>
      <c r="O106" s="19" t="s">
        <v>17</v>
      </c>
      <c r="P106" s="19" t="s">
        <v>11</v>
      </c>
      <c r="Q106" s="20" t="s">
        <v>18</v>
      </c>
      <c r="R106" s="8" t="s">
        <v>10</v>
      </c>
      <c r="S106" s="8" t="s">
        <v>22</v>
      </c>
    </row>
    <row r="107" spans="1:20" ht="15.6" x14ac:dyDescent="0.3">
      <c r="A107" s="1" t="s">
        <v>1</v>
      </c>
      <c r="B107" s="37">
        <f>C107 /25</f>
        <v>3.6</v>
      </c>
      <c r="C107" s="37">
        <f>D107+E107</f>
        <v>90</v>
      </c>
      <c r="D107" s="37">
        <v>40</v>
      </c>
      <c r="E107" s="37">
        <v>50</v>
      </c>
      <c r="F107" s="16"/>
      <c r="G107" s="16"/>
      <c r="H107" s="16"/>
      <c r="I107" s="16"/>
      <c r="J107" s="16"/>
      <c r="K107" s="16"/>
      <c r="L107" s="16"/>
      <c r="M107" s="16"/>
      <c r="N107" s="7"/>
      <c r="O107" s="7"/>
      <c r="P107" s="7"/>
      <c r="Q107" s="7"/>
      <c r="R107" s="2">
        <f>+C107+G107+K107+O107</f>
        <v>90</v>
      </c>
      <c r="S107" s="4">
        <f>(D107+H107+L107+P107)/R107</f>
        <v>0.44444444444444442</v>
      </c>
    </row>
    <row r="108" spans="1:20" ht="15.6" x14ac:dyDescent="0.3">
      <c r="A108" s="1" t="s">
        <v>2</v>
      </c>
      <c r="B108" s="37">
        <f t="shared" ref="B108:B110" si="38">C108 /25</f>
        <v>1.4</v>
      </c>
      <c r="C108" s="37">
        <f t="shared" ref="C108:C110" si="39">D108+E108</f>
        <v>35</v>
      </c>
      <c r="D108" s="37">
        <v>20</v>
      </c>
      <c r="E108" s="37">
        <v>15</v>
      </c>
      <c r="F108" s="7"/>
      <c r="G108" s="16"/>
      <c r="H108" s="16"/>
      <c r="I108" s="16"/>
      <c r="J108" s="7"/>
      <c r="K108" s="7"/>
      <c r="L108" s="7"/>
      <c r="M108" s="7"/>
      <c r="N108" s="7"/>
      <c r="O108" s="7"/>
      <c r="P108" s="7"/>
      <c r="Q108" s="7"/>
      <c r="R108" s="2">
        <f t="shared" ref="R108:R110" si="40">+C108+G108+K108+O108</f>
        <v>35</v>
      </c>
      <c r="S108" s="4">
        <f t="shared" ref="S108:S110" si="41">(D108+H108+L108+P108)/R108</f>
        <v>0.5714285714285714</v>
      </c>
    </row>
    <row r="109" spans="1:20" ht="15.6" x14ac:dyDescent="0.3">
      <c r="A109" s="8" t="s">
        <v>3</v>
      </c>
      <c r="B109" s="37">
        <f t="shared" si="38"/>
        <v>0.9</v>
      </c>
      <c r="C109" s="37">
        <f t="shared" si="39"/>
        <v>22.5</v>
      </c>
      <c r="D109" s="37">
        <v>2.5</v>
      </c>
      <c r="E109" s="37">
        <v>20</v>
      </c>
      <c r="F109" s="7"/>
      <c r="G109" s="16"/>
      <c r="H109" s="16"/>
      <c r="I109" s="16"/>
      <c r="J109" s="7"/>
      <c r="K109" s="7"/>
      <c r="L109" s="7"/>
      <c r="M109" s="7"/>
      <c r="N109" s="7"/>
      <c r="O109" s="7"/>
      <c r="P109" s="7"/>
      <c r="Q109" s="7"/>
      <c r="R109" s="2">
        <f t="shared" si="40"/>
        <v>22.5</v>
      </c>
      <c r="S109" s="4">
        <f t="shared" si="41"/>
        <v>0.1111111111111111</v>
      </c>
    </row>
    <row r="110" spans="1:20" ht="15.6" x14ac:dyDescent="0.3">
      <c r="A110" s="8" t="s">
        <v>76</v>
      </c>
      <c r="B110" s="37">
        <f t="shared" si="38"/>
        <v>0.1</v>
      </c>
      <c r="C110" s="37">
        <f t="shared" si="39"/>
        <v>2.5</v>
      </c>
      <c r="D110" s="37">
        <v>2.5</v>
      </c>
      <c r="E110" s="37"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2">
        <f t="shared" si="40"/>
        <v>2.5</v>
      </c>
      <c r="S110" s="4">
        <f t="shared" si="41"/>
        <v>1</v>
      </c>
    </row>
    <row r="111" spans="1:20" ht="15" thickBot="1" x14ac:dyDescent="0.35">
      <c r="A111" s="9" t="s">
        <v>54</v>
      </c>
      <c r="B111" s="9"/>
      <c r="C111" s="9"/>
      <c r="D111" s="9"/>
      <c r="E111" s="17"/>
      <c r="F111" s="17"/>
      <c r="G111" s="1"/>
      <c r="H111" s="1" t="s">
        <v>25</v>
      </c>
      <c r="I111" s="1"/>
      <c r="J111" s="1"/>
      <c r="K111" s="1"/>
      <c r="L111" s="1"/>
      <c r="M111" s="1"/>
      <c r="N111" s="13"/>
      <c r="O111" s="13"/>
      <c r="P111" s="13"/>
      <c r="Q111" s="13">
        <f>SUM(B107:B110)</f>
        <v>6</v>
      </c>
      <c r="R111" s="13">
        <f>SUM(R107:R110)</f>
        <v>150</v>
      </c>
      <c r="S111" s="13"/>
    </row>
    <row r="112" spans="1:20" x14ac:dyDescent="0.3">
      <c r="A112" s="1" t="s">
        <v>21</v>
      </c>
      <c r="B112" s="11" t="str">
        <f>+A111</f>
        <v>Relaciones Humanas y Terapéuticas en Enfermería</v>
      </c>
      <c r="C112" s="15"/>
      <c r="D112" s="15"/>
      <c r="E112" s="12"/>
      <c r="F112" s="11"/>
      <c r="G112" s="15"/>
      <c r="H112" s="15"/>
      <c r="I112" s="12"/>
      <c r="J112" s="11"/>
      <c r="K112" s="15"/>
      <c r="L112" s="15"/>
      <c r="M112" s="12"/>
      <c r="N112" s="11"/>
      <c r="O112" s="15"/>
      <c r="P112" s="15"/>
      <c r="Q112" s="12"/>
      <c r="R112" s="13"/>
      <c r="S112" s="13"/>
    </row>
    <row r="113" spans="1:31" ht="15" thickBot="1" x14ac:dyDescent="0.35">
      <c r="A113" s="1" t="s">
        <v>20</v>
      </c>
      <c r="B113" s="18" t="s">
        <v>19</v>
      </c>
      <c r="C113" s="19" t="s">
        <v>17</v>
      </c>
      <c r="D113" s="31" t="s">
        <v>11</v>
      </c>
      <c r="E113" s="20" t="s">
        <v>18</v>
      </c>
      <c r="F113" s="18" t="s">
        <v>19</v>
      </c>
      <c r="G113" s="19" t="s">
        <v>17</v>
      </c>
      <c r="H113" s="19" t="s">
        <v>11</v>
      </c>
      <c r="I113" s="20" t="s">
        <v>18</v>
      </c>
      <c r="J113" s="18" t="s">
        <v>19</v>
      </c>
      <c r="K113" s="19" t="s">
        <v>17</v>
      </c>
      <c r="L113" s="19" t="s">
        <v>11</v>
      </c>
      <c r="M113" s="20" t="s">
        <v>18</v>
      </c>
      <c r="N113" s="18" t="s">
        <v>19</v>
      </c>
      <c r="O113" s="19" t="s">
        <v>17</v>
      </c>
      <c r="P113" s="19" t="s">
        <v>11</v>
      </c>
      <c r="Q113" s="20" t="s">
        <v>18</v>
      </c>
      <c r="R113" s="8" t="s">
        <v>10</v>
      </c>
      <c r="S113" s="8" t="s">
        <v>22</v>
      </c>
    </row>
    <row r="114" spans="1:31" x14ac:dyDescent="0.3">
      <c r="A114" s="1" t="s">
        <v>1</v>
      </c>
      <c r="B114" s="30">
        <f>C114 /25</f>
        <v>4</v>
      </c>
      <c r="C114" s="16">
        <f>D114+E114</f>
        <v>100</v>
      </c>
      <c r="D114" s="16">
        <v>50</v>
      </c>
      <c r="E114" s="16">
        <v>50</v>
      </c>
      <c r="F114" s="16"/>
      <c r="G114" s="16"/>
      <c r="H114" s="16"/>
      <c r="I114" s="16"/>
      <c r="J114" s="16"/>
      <c r="K114" s="16"/>
      <c r="L114" s="16"/>
      <c r="M114" s="16"/>
      <c r="N114" s="7"/>
      <c r="O114" s="7"/>
      <c r="P114" s="7"/>
      <c r="Q114" s="7"/>
      <c r="R114" s="2">
        <f>+C114+G114+K114+O114</f>
        <v>100</v>
      </c>
      <c r="S114" s="4">
        <f>(D114+H114+L114+P114)/R114</f>
        <v>0.5</v>
      </c>
    </row>
    <row r="115" spans="1:31" x14ac:dyDescent="0.3">
      <c r="A115" s="1" t="s">
        <v>2</v>
      </c>
      <c r="B115" s="30">
        <f t="shared" ref="B115:B117" si="42">C115 /25</f>
        <v>0.8</v>
      </c>
      <c r="C115" s="16">
        <f t="shared" ref="C115:C117" si="43">D115+E115</f>
        <v>20</v>
      </c>
      <c r="D115" s="16">
        <v>10</v>
      </c>
      <c r="E115" s="16">
        <v>10</v>
      </c>
      <c r="F115" s="7"/>
      <c r="G115" s="16"/>
      <c r="H115" s="16"/>
      <c r="I115" s="16"/>
      <c r="J115" s="7"/>
      <c r="K115" s="7"/>
      <c r="L115" s="7"/>
      <c r="M115" s="7"/>
      <c r="N115" s="7"/>
      <c r="O115" s="7"/>
      <c r="P115" s="7"/>
      <c r="Q115" s="7"/>
      <c r="R115" s="2">
        <f t="shared" ref="R115:R117" si="44">+C115+G115+K115+O115</f>
        <v>20</v>
      </c>
      <c r="S115" s="4">
        <f t="shared" ref="S115:S117" si="45">(D115+H115+L115+P115)/R115</f>
        <v>0.5</v>
      </c>
    </row>
    <row r="116" spans="1:31" x14ac:dyDescent="0.3">
      <c r="A116" s="8" t="s">
        <v>3</v>
      </c>
      <c r="B116" s="30">
        <f t="shared" si="42"/>
        <v>0.9</v>
      </c>
      <c r="C116" s="16">
        <f t="shared" si="43"/>
        <v>22.5</v>
      </c>
      <c r="D116" s="16">
        <v>2.5</v>
      </c>
      <c r="E116" s="16">
        <v>20</v>
      </c>
      <c r="F116" s="7"/>
      <c r="G116" s="16"/>
      <c r="H116" s="16"/>
      <c r="I116" s="16"/>
      <c r="J116" s="7"/>
      <c r="K116" s="7"/>
      <c r="L116" s="7"/>
      <c r="M116" s="7"/>
      <c r="N116" s="7"/>
      <c r="O116" s="7"/>
      <c r="P116" s="7"/>
      <c r="Q116" s="7"/>
      <c r="R116" s="2">
        <f t="shared" si="44"/>
        <v>22.5</v>
      </c>
      <c r="S116" s="4">
        <f t="shared" si="45"/>
        <v>0.1111111111111111</v>
      </c>
    </row>
    <row r="117" spans="1:31" x14ac:dyDescent="0.3">
      <c r="A117" s="8" t="s">
        <v>76</v>
      </c>
      <c r="B117" s="30">
        <f t="shared" si="42"/>
        <v>0.3</v>
      </c>
      <c r="C117" s="16">
        <f t="shared" si="43"/>
        <v>7.5</v>
      </c>
      <c r="D117" s="16">
        <v>2.5</v>
      </c>
      <c r="E117" s="16">
        <v>5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2">
        <f t="shared" si="44"/>
        <v>7.5</v>
      </c>
      <c r="S117" s="4">
        <f t="shared" si="45"/>
        <v>0.33333333333333331</v>
      </c>
    </row>
    <row r="118" spans="1:31" ht="15" thickBot="1" x14ac:dyDescent="0.35">
      <c r="A118" s="9" t="s">
        <v>55</v>
      </c>
      <c r="B118" s="9"/>
      <c r="C118" s="9"/>
      <c r="D118" s="9"/>
      <c r="E118" s="17"/>
      <c r="F118" s="17"/>
      <c r="G118" s="1"/>
      <c r="H118" s="1" t="s">
        <v>68</v>
      </c>
      <c r="I118" s="1"/>
      <c r="J118" s="1"/>
      <c r="K118" s="1"/>
      <c r="L118" s="1"/>
      <c r="M118" s="1"/>
      <c r="N118" s="13"/>
      <c r="O118" s="13"/>
      <c r="P118" s="13"/>
      <c r="Q118" s="13">
        <f>SUM(B114:B117)</f>
        <v>6</v>
      </c>
      <c r="R118" s="13">
        <f>SUM(R114:R117)</f>
        <v>150</v>
      </c>
      <c r="S118" s="13"/>
    </row>
    <row r="119" spans="1:31" x14ac:dyDescent="0.3">
      <c r="A119" s="1" t="s">
        <v>21</v>
      </c>
      <c r="B119" s="22" t="s">
        <v>57</v>
      </c>
      <c r="C119" s="15"/>
      <c r="D119" s="15"/>
      <c r="E119" s="12"/>
      <c r="F119" s="22" t="s">
        <v>58</v>
      </c>
      <c r="G119" s="15"/>
      <c r="H119" s="15"/>
      <c r="I119" s="12"/>
      <c r="J119" s="22" t="s">
        <v>59</v>
      </c>
      <c r="K119" s="15"/>
      <c r="L119" s="15"/>
      <c r="M119" s="12"/>
      <c r="N119" s="22" t="s">
        <v>60</v>
      </c>
      <c r="O119" s="15"/>
      <c r="P119" s="15"/>
      <c r="Q119" s="12"/>
      <c r="R119" s="22" t="s">
        <v>61</v>
      </c>
      <c r="S119" s="15"/>
      <c r="T119" s="15"/>
      <c r="U119" s="12"/>
      <c r="V119" s="22" t="s">
        <v>62</v>
      </c>
      <c r="W119" s="15"/>
      <c r="X119" s="15"/>
      <c r="Y119" s="12"/>
      <c r="Z119" s="22" t="s">
        <v>56</v>
      </c>
      <c r="AA119" s="15"/>
      <c r="AB119" s="15"/>
      <c r="AC119" s="12"/>
    </row>
    <row r="120" spans="1:31" ht="15" thickBot="1" x14ac:dyDescent="0.35">
      <c r="A120" s="1" t="s">
        <v>20</v>
      </c>
      <c r="B120" s="18" t="s">
        <v>19</v>
      </c>
      <c r="C120" s="19" t="s">
        <v>17</v>
      </c>
      <c r="D120" s="19" t="s">
        <v>11</v>
      </c>
      <c r="E120" s="20" t="s">
        <v>18</v>
      </c>
      <c r="F120" s="18" t="s">
        <v>19</v>
      </c>
      <c r="G120" s="19" t="s">
        <v>17</v>
      </c>
      <c r="H120" s="19" t="s">
        <v>11</v>
      </c>
      <c r="I120" s="20" t="s">
        <v>18</v>
      </c>
      <c r="J120" s="18" t="s">
        <v>19</v>
      </c>
      <c r="K120" s="19" t="s">
        <v>17</v>
      </c>
      <c r="L120" s="19" t="s">
        <v>11</v>
      </c>
      <c r="M120" s="20" t="s">
        <v>18</v>
      </c>
      <c r="N120" s="18" t="s">
        <v>19</v>
      </c>
      <c r="O120" s="19" t="s">
        <v>17</v>
      </c>
      <c r="P120" s="19" t="s">
        <v>11</v>
      </c>
      <c r="Q120" s="20" t="s">
        <v>18</v>
      </c>
      <c r="R120" s="18" t="s">
        <v>19</v>
      </c>
      <c r="S120" s="19" t="s">
        <v>17</v>
      </c>
      <c r="T120" s="19" t="s">
        <v>11</v>
      </c>
      <c r="U120" s="20" t="s">
        <v>18</v>
      </c>
      <c r="V120" s="18" t="s">
        <v>19</v>
      </c>
      <c r="W120" s="19" t="s">
        <v>17</v>
      </c>
      <c r="X120" s="19" t="s">
        <v>11</v>
      </c>
      <c r="Y120" s="20" t="s">
        <v>18</v>
      </c>
      <c r="Z120" s="18" t="s">
        <v>19</v>
      </c>
      <c r="AA120" s="19" t="s">
        <v>17</v>
      </c>
      <c r="AB120" s="19" t="s">
        <v>11</v>
      </c>
      <c r="AC120" s="20" t="s">
        <v>18</v>
      </c>
      <c r="AD120" s="8" t="s">
        <v>10</v>
      </c>
      <c r="AE120" s="8" t="s">
        <v>22</v>
      </c>
    </row>
    <row r="121" spans="1:31" x14ac:dyDescent="0.3">
      <c r="A121" s="1" t="s">
        <v>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2">
        <f>+C121+G121+K121+O121+S121+W121+AA121</f>
        <v>0</v>
      </c>
      <c r="AE121" s="4" t="e">
        <f>(D121+H121+L121+P121+T121+X121+AB121)/AD121</f>
        <v>#DIV/0!</v>
      </c>
    </row>
    <row r="122" spans="1:31" x14ac:dyDescent="0.3">
      <c r="A122" s="1" t="s">
        <v>2</v>
      </c>
      <c r="B122" s="16">
        <v>1.2</v>
      </c>
      <c r="C122" s="16">
        <v>30</v>
      </c>
      <c r="D122" s="16">
        <v>30</v>
      </c>
      <c r="E122" s="16">
        <v>0</v>
      </c>
      <c r="F122" s="16">
        <v>1.2</v>
      </c>
      <c r="G122" s="16">
        <v>30</v>
      </c>
      <c r="H122" s="16">
        <v>30</v>
      </c>
      <c r="I122" s="16">
        <v>0</v>
      </c>
      <c r="J122" s="16">
        <v>1.2</v>
      </c>
      <c r="K122" s="16">
        <v>30</v>
      </c>
      <c r="L122" s="16">
        <v>30</v>
      </c>
      <c r="M122" s="16">
        <v>0</v>
      </c>
      <c r="N122" s="16">
        <v>1.2</v>
      </c>
      <c r="O122" s="16">
        <v>30</v>
      </c>
      <c r="P122" s="16">
        <v>30</v>
      </c>
      <c r="Q122" s="16">
        <v>0</v>
      </c>
      <c r="R122" s="16">
        <v>1.2</v>
      </c>
      <c r="S122" s="16">
        <v>30</v>
      </c>
      <c r="T122" s="16">
        <v>30</v>
      </c>
      <c r="U122" s="16">
        <v>0</v>
      </c>
      <c r="V122" s="16">
        <v>1.2</v>
      </c>
      <c r="W122" s="16">
        <v>30</v>
      </c>
      <c r="X122" s="16">
        <v>30</v>
      </c>
      <c r="Y122" s="16">
        <v>0</v>
      </c>
      <c r="Z122" s="16">
        <v>1.2</v>
      </c>
      <c r="AA122" s="16">
        <v>30</v>
      </c>
      <c r="AB122" s="16">
        <v>30</v>
      </c>
      <c r="AC122" s="16">
        <v>0</v>
      </c>
      <c r="AD122" s="2">
        <f>+C122+G122+K122+O122+S122+W122+AA122</f>
        <v>210</v>
      </c>
      <c r="AE122" s="4">
        <f>(D122+H122+L122+P122+T122+X122+AB122)/AD122</f>
        <v>1</v>
      </c>
    </row>
    <row r="123" spans="1:31" x14ac:dyDescent="0.3">
      <c r="A123" s="8" t="s">
        <v>3</v>
      </c>
      <c r="B123" s="16">
        <v>3.6</v>
      </c>
      <c r="C123" s="16">
        <v>90</v>
      </c>
      <c r="D123" s="16">
        <v>0</v>
      </c>
      <c r="E123" s="16">
        <v>90</v>
      </c>
      <c r="F123" s="16">
        <v>3.6</v>
      </c>
      <c r="G123" s="16">
        <v>90</v>
      </c>
      <c r="H123" s="16">
        <v>0</v>
      </c>
      <c r="I123" s="16">
        <v>90</v>
      </c>
      <c r="J123" s="16">
        <v>3.6</v>
      </c>
      <c r="K123" s="16">
        <v>90</v>
      </c>
      <c r="L123" s="16">
        <v>0</v>
      </c>
      <c r="M123" s="16">
        <v>90</v>
      </c>
      <c r="N123" s="16">
        <v>3.6</v>
      </c>
      <c r="O123" s="16">
        <v>90</v>
      </c>
      <c r="P123" s="16">
        <v>0</v>
      </c>
      <c r="Q123" s="16">
        <v>90</v>
      </c>
      <c r="R123" s="16">
        <v>3.6</v>
      </c>
      <c r="S123" s="16">
        <v>90</v>
      </c>
      <c r="T123" s="16">
        <v>0</v>
      </c>
      <c r="U123" s="16">
        <v>90</v>
      </c>
      <c r="V123" s="16">
        <v>3.6</v>
      </c>
      <c r="W123" s="16">
        <v>90</v>
      </c>
      <c r="X123" s="16">
        <v>0</v>
      </c>
      <c r="Y123" s="16">
        <v>90</v>
      </c>
      <c r="Z123" s="16">
        <v>3.6</v>
      </c>
      <c r="AA123" s="16">
        <v>90</v>
      </c>
      <c r="AB123" s="16">
        <v>0</v>
      </c>
      <c r="AC123" s="16">
        <v>90</v>
      </c>
      <c r="AD123" s="2">
        <f>+C123+G123+K123+O123+S123+W123+AA123</f>
        <v>630</v>
      </c>
      <c r="AE123" s="4">
        <f>(D123+H123+L123+P123+T123+X123+AB123)/AD123</f>
        <v>0</v>
      </c>
    </row>
    <row r="124" spans="1:31" x14ac:dyDescent="0.3">
      <c r="A124" s="8" t="s">
        <v>12</v>
      </c>
      <c r="B124" s="16">
        <v>7.2</v>
      </c>
      <c r="C124" s="16">
        <v>180</v>
      </c>
      <c r="D124" s="16">
        <v>180</v>
      </c>
      <c r="E124" s="16">
        <v>0</v>
      </c>
      <c r="F124" s="16">
        <v>7.2</v>
      </c>
      <c r="G124" s="16">
        <v>180</v>
      </c>
      <c r="H124" s="16">
        <v>180</v>
      </c>
      <c r="I124" s="16">
        <v>0</v>
      </c>
      <c r="J124" s="16">
        <v>7.2</v>
      </c>
      <c r="K124" s="16">
        <v>180</v>
      </c>
      <c r="L124" s="16">
        <v>180</v>
      </c>
      <c r="M124" s="16">
        <v>0</v>
      </c>
      <c r="N124" s="16">
        <v>7.2</v>
      </c>
      <c r="O124" s="16">
        <v>180</v>
      </c>
      <c r="P124" s="16">
        <v>180</v>
      </c>
      <c r="Q124" s="16">
        <v>0</v>
      </c>
      <c r="R124" s="16">
        <v>7.2</v>
      </c>
      <c r="S124" s="16">
        <v>180</v>
      </c>
      <c r="T124" s="16">
        <v>180</v>
      </c>
      <c r="U124" s="16">
        <v>0</v>
      </c>
      <c r="V124" s="16">
        <v>7.2</v>
      </c>
      <c r="W124" s="16">
        <v>180</v>
      </c>
      <c r="X124" s="16">
        <v>180</v>
      </c>
      <c r="Y124" s="16">
        <v>0</v>
      </c>
      <c r="Z124" s="16">
        <v>7.2</v>
      </c>
      <c r="AA124" s="16">
        <v>180</v>
      </c>
      <c r="AB124" s="16">
        <v>180</v>
      </c>
      <c r="AC124" s="16">
        <v>0</v>
      </c>
      <c r="AD124" s="2">
        <f>+C124+G124+K124+O124+S124+W124+AA124</f>
        <v>1260</v>
      </c>
      <c r="AE124" s="4">
        <f>(D124+H124+L124+P124+T124+X124+AB124)/AD124</f>
        <v>1</v>
      </c>
    </row>
    <row r="125" spans="1:31" x14ac:dyDescent="0.3">
      <c r="A125" s="8" t="s">
        <v>13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2">
        <f>+C125+G125+K125+O125+S125+W125+AA125</f>
        <v>0</v>
      </c>
      <c r="AE125" s="4" t="e">
        <f>(D125+H125+L125+P125+T125+X125+AB125)/AD125</f>
        <v>#DIV/0!</v>
      </c>
    </row>
    <row r="126" spans="1:31" ht="15" thickBot="1" x14ac:dyDescent="0.35">
      <c r="A126" s="9" t="s">
        <v>23</v>
      </c>
      <c r="B126" s="9"/>
      <c r="C126" s="9"/>
      <c r="D126" s="9"/>
      <c r="E126" s="17"/>
      <c r="F126" s="17"/>
      <c r="G126" s="1"/>
      <c r="H126" s="1" t="s">
        <v>69</v>
      </c>
      <c r="I126" s="1"/>
      <c r="J126" s="1"/>
      <c r="K126" s="1"/>
      <c r="L126" s="1"/>
      <c r="M126" s="1"/>
      <c r="N126" s="13"/>
      <c r="O126" s="13"/>
      <c r="P126" s="13"/>
      <c r="Q126" s="13">
        <f>SUM(B121:B125)</f>
        <v>12</v>
      </c>
      <c r="R126" s="13"/>
      <c r="S126" s="13"/>
      <c r="AD126" s="13">
        <f>SUM(AD121:AD125)</f>
        <v>2100</v>
      </c>
      <c r="AE126" s="13"/>
    </row>
    <row r="127" spans="1:31" x14ac:dyDescent="0.3">
      <c r="A127" s="1" t="s">
        <v>21</v>
      </c>
      <c r="B127" s="11" t="str">
        <f>+A126</f>
        <v>Trabajo Fin de Grado</v>
      </c>
      <c r="C127" s="15"/>
      <c r="D127" s="15"/>
      <c r="E127" s="12"/>
      <c r="F127" s="11"/>
      <c r="G127" s="15"/>
      <c r="H127" s="15"/>
      <c r="I127" s="12"/>
      <c r="J127" s="11"/>
      <c r="K127" s="15"/>
      <c r="L127" s="15"/>
      <c r="M127" s="12"/>
      <c r="N127" s="11"/>
      <c r="O127" s="15"/>
      <c r="P127" s="15"/>
      <c r="Q127" s="12"/>
      <c r="R127" s="13"/>
      <c r="S127" s="13"/>
    </row>
    <row r="128" spans="1:31" ht="15" thickBot="1" x14ac:dyDescent="0.35">
      <c r="A128" s="1" t="s">
        <v>20</v>
      </c>
      <c r="B128" s="18" t="s">
        <v>19</v>
      </c>
      <c r="C128" s="19" t="s">
        <v>17</v>
      </c>
      <c r="D128" s="19" t="s">
        <v>11</v>
      </c>
      <c r="E128" s="20" t="s">
        <v>18</v>
      </c>
      <c r="F128" s="18" t="s">
        <v>19</v>
      </c>
      <c r="G128" s="19" t="s">
        <v>17</v>
      </c>
      <c r="H128" s="19" t="s">
        <v>11</v>
      </c>
      <c r="I128" s="20" t="s">
        <v>18</v>
      </c>
      <c r="J128" s="18" t="s">
        <v>19</v>
      </c>
      <c r="K128" s="19" t="s">
        <v>17</v>
      </c>
      <c r="L128" s="19" t="s">
        <v>11</v>
      </c>
      <c r="M128" s="20" t="s">
        <v>18</v>
      </c>
      <c r="N128" s="18" t="s">
        <v>19</v>
      </c>
      <c r="O128" s="19" t="s">
        <v>17</v>
      </c>
      <c r="P128" s="19" t="s">
        <v>11</v>
      </c>
      <c r="Q128" s="20" t="s">
        <v>18</v>
      </c>
      <c r="R128" s="8" t="s">
        <v>10</v>
      </c>
      <c r="S128" s="8" t="s">
        <v>22</v>
      </c>
    </row>
    <row r="129" spans="1:20" x14ac:dyDescent="0.3">
      <c r="A129" s="1" t="s">
        <v>3</v>
      </c>
      <c r="B129" s="16">
        <v>1.2</v>
      </c>
      <c r="C129" s="16">
        <v>30</v>
      </c>
      <c r="D129" s="16">
        <v>2</v>
      </c>
      <c r="E129" s="16">
        <v>28</v>
      </c>
      <c r="F129" s="16"/>
      <c r="G129" s="16"/>
      <c r="H129" s="16"/>
      <c r="I129" s="16"/>
      <c r="J129" s="16"/>
      <c r="K129" s="16"/>
      <c r="L129" s="16"/>
      <c r="M129" s="16"/>
      <c r="N129" s="7"/>
      <c r="O129" s="7"/>
      <c r="P129" s="7"/>
      <c r="Q129" s="7"/>
      <c r="R129" s="2">
        <f>+C129+G129+K129+O129</f>
        <v>30</v>
      </c>
      <c r="S129" s="4">
        <f>(D129+H129+L129+P129)/R129</f>
        <v>6.6666666666666666E-2</v>
      </c>
      <c r="T129" s="32"/>
    </row>
    <row r="130" spans="1:20" x14ac:dyDescent="0.3">
      <c r="A130" s="1" t="s">
        <v>13</v>
      </c>
      <c r="B130" s="16">
        <v>4.5999999999999996</v>
      </c>
      <c r="C130" s="16">
        <v>115</v>
      </c>
      <c r="D130" s="16">
        <v>0</v>
      </c>
      <c r="E130" s="16">
        <v>115</v>
      </c>
      <c r="F130" s="7"/>
      <c r="G130" s="16"/>
      <c r="H130" s="16"/>
      <c r="I130" s="16"/>
      <c r="J130" s="7"/>
      <c r="K130" s="7"/>
      <c r="L130" s="7"/>
      <c r="M130" s="7"/>
      <c r="N130" s="7"/>
      <c r="O130" s="7"/>
      <c r="P130" s="7"/>
      <c r="Q130" s="7"/>
      <c r="R130" s="2">
        <f t="shared" ref="R130:R131" si="46">+C130+G130+K130+O130</f>
        <v>115</v>
      </c>
      <c r="S130" s="4">
        <f t="shared" ref="S130:S131" si="47">(D130+H130+L130+P130)/R130</f>
        <v>0</v>
      </c>
      <c r="T130" s="32"/>
    </row>
    <row r="131" spans="1:20" x14ac:dyDescent="0.3">
      <c r="A131" s="8" t="s">
        <v>76</v>
      </c>
      <c r="B131" s="16">
        <v>0.2</v>
      </c>
      <c r="C131" s="16">
        <v>5</v>
      </c>
      <c r="D131" s="16">
        <v>1</v>
      </c>
      <c r="E131" s="16">
        <v>4</v>
      </c>
      <c r="F131" s="7"/>
      <c r="G131" s="16"/>
      <c r="H131" s="16"/>
      <c r="I131" s="16"/>
      <c r="J131" s="7"/>
      <c r="K131" s="7"/>
      <c r="L131" s="7"/>
      <c r="M131" s="7"/>
      <c r="N131" s="7"/>
      <c r="O131" s="7"/>
      <c r="P131" s="7"/>
      <c r="Q131" s="7"/>
      <c r="R131" s="2">
        <f t="shared" si="46"/>
        <v>5</v>
      </c>
      <c r="S131" s="4">
        <f t="shared" si="47"/>
        <v>0.2</v>
      </c>
      <c r="T131" s="32"/>
    </row>
    <row r="132" spans="1:20" x14ac:dyDescent="0.3">
      <c r="A132" s="8"/>
      <c r="B132" s="16"/>
      <c r="C132" s="16"/>
      <c r="D132" s="16"/>
      <c r="E132" s="1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2"/>
      <c r="S132" s="4"/>
    </row>
    <row r="133" spans="1:20" x14ac:dyDescent="0.3">
      <c r="A133" s="8"/>
      <c r="B133" s="16"/>
      <c r="C133" s="16"/>
      <c r="D133" s="16"/>
      <c r="E133" s="1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2"/>
      <c r="S133" s="4"/>
    </row>
    <row r="134" spans="1:20" ht="15" thickBot="1" x14ac:dyDescent="0.35">
      <c r="A134" s="9" t="s">
        <v>63</v>
      </c>
      <c r="B134" s="9"/>
      <c r="C134" s="9"/>
      <c r="D134" s="9"/>
      <c r="E134" s="17"/>
      <c r="F134" s="17"/>
      <c r="G134" s="1"/>
      <c r="H134" s="1" t="s">
        <v>25</v>
      </c>
      <c r="I134" s="1"/>
      <c r="J134" s="1"/>
      <c r="K134" s="1"/>
      <c r="L134" s="1"/>
      <c r="M134" s="1"/>
      <c r="N134" s="13"/>
      <c r="O134" s="13"/>
      <c r="P134" s="13"/>
      <c r="Q134" s="13">
        <f>SUM(B129:B133)</f>
        <v>6</v>
      </c>
      <c r="R134" s="13">
        <f>SUM(R129:R133)</f>
        <v>150</v>
      </c>
      <c r="S134" s="13"/>
    </row>
    <row r="135" spans="1:20" x14ac:dyDescent="0.3">
      <c r="A135" s="1" t="s">
        <v>21</v>
      </c>
      <c r="B135" s="11" t="str">
        <f>+A134</f>
        <v>Enfermería en la Cooperación para el Desarrollo</v>
      </c>
      <c r="C135" s="15"/>
      <c r="D135" s="15"/>
      <c r="E135" s="12"/>
      <c r="F135" s="11"/>
      <c r="G135" s="15"/>
      <c r="H135" s="15"/>
      <c r="I135" s="12"/>
      <c r="J135" s="11"/>
      <c r="K135" s="15"/>
      <c r="L135" s="15"/>
      <c r="M135" s="12"/>
      <c r="N135" s="11"/>
      <c r="O135" s="15"/>
      <c r="P135" s="15"/>
      <c r="Q135" s="12"/>
      <c r="R135" s="13"/>
      <c r="S135" s="13"/>
    </row>
    <row r="136" spans="1:20" ht="15" thickBot="1" x14ac:dyDescent="0.35">
      <c r="A136" s="1" t="s">
        <v>20</v>
      </c>
      <c r="B136" s="18" t="s">
        <v>19</v>
      </c>
      <c r="C136" s="19" t="s">
        <v>17</v>
      </c>
      <c r="D136" s="31" t="s">
        <v>11</v>
      </c>
      <c r="E136" s="20" t="s">
        <v>18</v>
      </c>
      <c r="F136" s="18" t="s">
        <v>19</v>
      </c>
      <c r="G136" s="19" t="s">
        <v>17</v>
      </c>
      <c r="H136" s="19" t="s">
        <v>11</v>
      </c>
      <c r="I136" s="20" t="s">
        <v>18</v>
      </c>
      <c r="J136" s="18" t="s">
        <v>19</v>
      </c>
      <c r="K136" s="19" t="s">
        <v>17</v>
      </c>
      <c r="L136" s="19" t="s">
        <v>11</v>
      </c>
      <c r="M136" s="20" t="s">
        <v>18</v>
      </c>
      <c r="N136" s="18" t="s">
        <v>19</v>
      </c>
      <c r="O136" s="19" t="s">
        <v>17</v>
      </c>
      <c r="P136" s="19" t="s">
        <v>11</v>
      </c>
      <c r="Q136" s="20" t="s">
        <v>18</v>
      </c>
      <c r="R136" s="8" t="s">
        <v>10</v>
      </c>
      <c r="S136" s="8" t="s">
        <v>22</v>
      </c>
    </row>
    <row r="137" spans="1:20" x14ac:dyDescent="0.3">
      <c r="A137" s="1" t="s">
        <v>1</v>
      </c>
      <c r="B137" s="16">
        <v>4</v>
      </c>
      <c r="C137" s="16">
        <v>100</v>
      </c>
      <c r="D137" s="16">
        <v>50</v>
      </c>
      <c r="E137" s="16">
        <v>50</v>
      </c>
      <c r="F137" s="16"/>
      <c r="G137" s="16"/>
      <c r="H137" s="16"/>
      <c r="I137" s="16"/>
      <c r="J137" s="16"/>
      <c r="K137" s="16"/>
      <c r="L137" s="16"/>
      <c r="M137" s="16"/>
      <c r="N137" s="7"/>
      <c r="O137" s="7"/>
      <c r="P137" s="7"/>
      <c r="Q137" s="7"/>
      <c r="R137" s="2">
        <f>+C137+G137+K137+O137</f>
        <v>100</v>
      </c>
      <c r="S137" s="4">
        <f>(D137+H137+L137+P137)/R137</f>
        <v>0.5</v>
      </c>
    </row>
    <row r="138" spans="1:20" x14ac:dyDescent="0.3">
      <c r="A138" s="1" t="s">
        <v>2</v>
      </c>
      <c r="B138" s="7">
        <v>1.2</v>
      </c>
      <c r="C138" s="16">
        <v>30</v>
      </c>
      <c r="D138" s="16">
        <v>10</v>
      </c>
      <c r="E138" s="16">
        <v>20</v>
      </c>
      <c r="F138" s="7"/>
      <c r="G138" s="16"/>
      <c r="H138" s="16"/>
      <c r="I138" s="16"/>
      <c r="J138" s="7"/>
      <c r="K138" s="7"/>
      <c r="L138" s="7"/>
      <c r="M138" s="7"/>
      <c r="N138" s="7"/>
      <c r="O138" s="7"/>
      <c r="P138" s="7"/>
      <c r="Q138" s="7"/>
      <c r="R138" s="2">
        <f t="shared" ref="R138:R140" si="48">+C138+G138+K138+O138</f>
        <v>30</v>
      </c>
      <c r="S138" s="4">
        <f t="shared" ref="S138:S140" si="49">(D138+H138+L138+P138)/R138</f>
        <v>0.33333333333333331</v>
      </c>
    </row>
    <row r="139" spans="1:20" x14ac:dyDescent="0.3">
      <c r="A139" s="8" t="s">
        <v>3</v>
      </c>
      <c r="B139" s="7">
        <v>0.5</v>
      </c>
      <c r="C139" s="16">
        <v>12.5</v>
      </c>
      <c r="D139" s="16">
        <v>2.5</v>
      </c>
      <c r="E139" s="16">
        <v>10</v>
      </c>
      <c r="F139" s="7"/>
      <c r="G139" s="16"/>
      <c r="H139" s="16"/>
      <c r="I139" s="16"/>
      <c r="J139" s="7"/>
      <c r="K139" s="7"/>
      <c r="L139" s="7"/>
      <c r="M139" s="7"/>
      <c r="N139" s="7"/>
      <c r="O139" s="7"/>
      <c r="P139" s="7"/>
      <c r="Q139" s="7"/>
      <c r="R139" s="2">
        <f t="shared" si="48"/>
        <v>12.5</v>
      </c>
      <c r="S139" s="4">
        <f t="shared" si="49"/>
        <v>0.2</v>
      </c>
    </row>
    <row r="140" spans="1:20" x14ac:dyDescent="0.3">
      <c r="A140" s="8" t="s">
        <v>76</v>
      </c>
      <c r="B140" s="7">
        <v>0.3</v>
      </c>
      <c r="C140" s="16">
        <v>7.5</v>
      </c>
      <c r="D140" s="16">
        <v>2.5</v>
      </c>
      <c r="E140" s="16">
        <v>5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2">
        <f t="shared" si="48"/>
        <v>7.5</v>
      </c>
      <c r="S140" s="4">
        <f t="shared" si="49"/>
        <v>0.33333333333333331</v>
      </c>
    </row>
    <row r="141" spans="1:20" ht="15" thickBot="1" x14ac:dyDescent="0.35">
      <c r="A141" s="9" t="s">
        <v>64</v>
      </c>
      <c r="B141" s="9"/>
      <c r="C141" s="9"/>
      <c r="D141" s="9"/>
      <c r="E141" s="17"/>
      <c r="F141" s="17"/>
      <c r="G141" s="1"/>
      <c r="H141" s="1" t="s">
        <v>25</v>
      </c>
      <c r="I141" s="1"/>
      <c r="J141" s="1"/>
      <c r="K141" s="1"/>
      <c r="L141" s="1"/>
      <c r="M141" s="1"/>
      <c r="N141" s="13"/>
      <c r="O141" s="13"/>
      <c r="P141" s="13"/>
      <c r="Q141" s="13">
        <f>SUM(B137:B140)</f>
        <v>6</v>
      </c>
      <c r="R141" s="13">
        <f>SUM(R137:R140)</f>
        <v>150</v>
      </c>
      <c r="S141" s="13"/>
    </row>
    <row r="142" spans="1:20" x14ac:dyDescent="0.3">
      <c r="A142" s="1" t="s">
        <v>21</v>
      </c>
      <c r="B142" s="11" t="str">
        <f>+A141</f>
        <v>Cuidados de Enfermería en la Discapacidad y el Espacio Sociosanitario</v>
      </c>
      <c r="C142" s="15"/>
      <c r="D142" s="15"/>
      <c r="E142" s="12"/>
      <c r="F142" s="11"/>
      <c r="G142" s="15"/>
      <c r="H142" s="15"/>
      <c r="I142" s="12"/>
      <c r="J142" s="11"/>
      <c r="K142" s="15"/>
      <c r="L142" s="15"/>
      <c r="M142" s="12"/>
      <c r="N142" s="11"/>
      <c r="O142" s="15"/>
      <c r="P142" s="15"/>
      <c r="Q142" s="12"/>
      <c r="R142" s="13"/>
      <c r="S142" s="13"/>
    </row>
    <row r="143" spans="1:20" ht="15" thickBot="1" x14ac:dyDescent="0.35">
      <c r="A143" s="1" t="s">
        <v>20</v>
      </c>
      <c r="B143" s="18" t="s">
        <v>19</v>
      </c>
      <c r="C143" s="19" t="s">
        <v>17</v>
      </c>
      <c r="D143" s="31" t="s">
        <v>11</v>
      </c>
      <c r="E143" s="20" t="s">
        <v>18</v>
      </c>
      <c r="F143" s="18" t="s">
        <v>19</v>
      </c>
      <c r="G143" s="19" t="s">
        <v>17</v>
      </c>
      <c r="H143" s="19" t="s">
        <v>11</v>
      </c>
      <c r="I143" s="20" t="s">
        <v>18</v>
      </c>
      <c r="J143" s="18" t="s">
        <v>19</v>
      </c>
      <c r="K143" s="19" t="s">
        <v>17</v>
      </c>
      <c r="L143" s="19" t="s">
        <v>11</v>
      </c>
      <c r="M143" s="20" t="s">
        <v>18</v>
      </c>
      <c r="N143" s="18" t="s">
        <v>19</v>
      </c>
      <c r="O143" s="19" t="s">
        <v>17</v>
      </c>
      <c r="P143" s="19" t="s">
        <v>11</v>
      </c>
      <c r="Q143" s="20" t="s">
        <v>18</v>
      </c>
      <c r="R143" s="8" t="s">
        <v>10</v>
      </c>
      <c r="S143" s="8" t="s">
        <v>22</v>
      </c>
    </row>
    <row r="144" spans="1:20" x14ac:dyDescent="0.3">
      <c r="A144" s="1" t="s">
        <v>1</v>
      </c>
      <c r="B144" s="16">
        <v>4</v>
      </c>
      <c r="C144" s="16">
        <v>100</v>
      </c>
      <c r="D144" s="16">
        <v>50</v>
      </c>
      <c r="E144" s="16">
        <v>50</v>
      </c>
      <c r="F144" s="16"/>
      <c r="G144" s="16"/>
      <c r="H144" s="16"/>
      <c r="I144" s="16"/>
      <c r="J144" s="16"/>
      <c r="K144" s="16"/>
      <c r="L144" s="16"/>
      <c r="M144" s="16"/>
      <c r="N144" s="7"/>
      <c r="O144" s="7"/>
      <c r="P144" s="7"/>
      <c r="Q144" s="7"/>
      <c r="R144" s="2">
        <f>+C144+G144+K144+O144</f>
        <v>100</v>
      </c>
      <c r="S144" s="4">
        <f>(D144+H144+L144+P144)/R144</f>
        <v>0.5</v>
      </c>
    </row>
    <row r="145" spans="1:19" x14ac:dyDescent="0.3">
      <c r="A145" s="1" t="s">
        <v>2</v>
      </c>
      <c r="B145" s="7">
        <v>1.2</v>
      </c>
      <c r="C145" s="16">
        <v>30</v>
      </c>
      <c r="D145" s="16">
        <v>10</v>
      </c>
      <c r="E145" s="16">
        <v>20</v>
      </c>
      <c r="F145" s="7"/>
      <c r="G145" s="16"/>
      <c r="H145" s="16"/>
      <c r="I145" s="16"/>
      <c r="J145" s="7"/>
      <c r="K145" s="7"/>
      <c r="L145" s="7"/>
      <c r="M145" s="7"/>
      <c r="N145" s="7"/>
      <c r="O145" s="7"/>
      <c r="P145" s="7"/>
      <c r="Q145" s="7"/>
      <c r="R145" s="2">
        <f t="shared" ref="R145:R147" si="50">+C145+G145+K145+O145</f>
        <v>30</v>
      </c>
      <c r="S145" s="4">
        <f t="shared" ref="S145:S147" si="51">(D145+H145+L145+P145)/R145</f>
        <v>0.33333333333333331</v>
      </c>
    </row>
    <row r="146" spans="1:19" x14ac:dyDescent="0.3">
      <c r="A146" s="8" t="s">
        <v>3</v>
      </c>
      <c r="B146" s="7">
        <v>0.5</v>
      </c>
      <c r="C146" s="16">
        <v>12.5</v>
      </c>
      <c r="D146" s="16">
        <v>2.5</v>
      </c>
      <c r="E146" s="16">
        <v>10</v>
      </c>
      <c r="F146" s="7"/>
      <c r="G146" s="16"/>
      <c r="H146" s="16"/>
      <c r="I146" s="16"/>
      <c r="J146" s="7"/>
      <c r="K146" s="7"/>
      <c r="L146" s="7"/>
      <c r="M146" s="7"/>
      <c r="N146" s="7"/>
      <c r="O146" s="7"/>
      <c r="P146" s="7"/>
      <c r="Q146" s="7"/>
      <c r="R146" s="2">
        <f t="shared" si="50"/>
        <v>12.5</v>
      </c>
      <c r="S146" s="4">
        <f t="shared" si="51"/>
        <v>0.2</v>
      </c>
    </row>
    <row r="147" spans="1:19" x14ac:dyDescent="0.3">
      <c r="A147" s="8" t="s">
        <v>76</v>
      </c>
      <c r="B147" s="7">
        <v>0.3</v>
      </c>
      <c r="C147" s="16">
        <v>7.5</v>
      </c>
      <c r="D147" s="16">
        <v>2.5</v>
      </c>
      <c r="E147" s="16">
        <v>5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2">
        <f t="shared" si="50"/>
        <v>7.5</v>
      </c>
      <c r="S147" s="4">
        <f t="shared" si="51"/>
        <v>0.33333333333333331</v>
      </c>
    </row>
    <row r="148" spans="1:19" ht="15" thickBot="1" x14ac:dyDescent="0.35">
      <c r="A148" s="9" t="s">
        <v>65</v>
      </c>
      <c r="B148" s="9"/>
      <c r="C148" s="9"/>
      <c r="D148" s="9"/>
      <c r="E148" s="17"/>
      <c r="F148" s="17"/>
      <c r="G148" s="1"/>
      <c r="H148" s="1" t="s">
        <v>25</v>
      </c>
      <c r="I148" s="1"/>
      <c r="J148" s="1"/>
      <c r="K148" s="1"/>
      <c r="L148" s="1"/>
      <c r="M148" s="1"/>
      <c r="N148" s="13"/>
      <c r="O148" s="13"/>
      <c r="P148" s="13"/>
      <c r="Q148" s="13">
        <f>SUM(B144:B147)</f>
        <v>6</v>
      </c>
      <c r="R148" s="13">
        <f>SUM(R144:R147)</f>
        <v>150</v>
      </c>
      <c r="S148" s="13"/>
    </row>
    <row r="149" spans="1:19" x14ac:dyDescent="0.3">
      <c r="A149" s="1" t="s">
        <v>21</v>
      </c>
      <c r="B149" s="11" t="str">
        <f>+A148</f>
        <v>Atención de Enfermería en el Ámbito Educativo y Laboral</v>
      </c>
      <c r="C149" s="15"/>
      <c r="D149" s="15"/>
      <c r="E149" s="12"/>
      <c r="F149" s="11"/>
      <c r="G149" s="15"/>
      <c r="H149" s="15"/>
      <c r="I149" s="12"/>
      <c r="J149" s="11"/>
      <c r="K149" s="15"/>
      <c r="L149" s="15"/>
      <c r="M149" s="12"/>
      <c r="N149" s="11"/>
      <c r="O149" s="15"/>
      <c r="P149" s="15"/>
      <c r="Q149" s="12"/>
      <c r="R149" s="13"/>
      <c r="S149" s="13"/>
    </row>
    <row r="150" spans="1:19" ht="15" thickBot="1" x14ac:dyDescent="0.35">
      <c r="A150" s="1" t="s">
        <v>20</v>
      </c>
      <c r="B150" s="18" t="s">
        <v>19</v>
      </c>
      <c r="C150" s="19" t="s">
        <v>17</v>
      </c>
      <c r="D150" s="31" t="s">
        <v>11</v>
      </c>
      <c r="E150" s="20" t="s">
        <v>18</v>
      </c>
      <c r="F150" s="18" t="s">
        <v>19</v>
      </c>
      <c r="G150" s="19" t="s">
        <v>17</v>
      </c>
      <c r="H150" s="19" t="s">
        <v>11</v>
      </c>
      <c r="I150" s="20" t="s">
        <v>18</v>
      </c>
      <c r="J150" s="18" t="s">
        <v>19</v>
      </c>
      <c r="K150" s="19" t="s">
        <v>17</v>
      </c>
      <c r="L150" s="19" t="s">
        <v>11</v>
      </c>
      <c r="M150" s="20" t="s">
        <v>18</v>
      </c>
      <c r="N150" s="18" t="s">
        <v>19</v>
      </c>
      <c r="O150" s="19" t="s">
        <v>17</v>
      </c>
      <c r="P150" s="19" t="s">
        <v>11</v>
      </c>
      <c r="Q150" s="20" t="s">
        <v>18</v>
      </c>
      <c r="R150" s="8" t="s">
        <v>10</v>
      </c>
      <c r="S150" s="8" t="s">
        <v>22</v>
      </c>
    </row>
    <row r="151" spans="1:19" x14ac:dyDescent="0.3">
      <c r="A151" s="1" t="s">
        <v>1</v>
      </c>
      <c r="B151" s="16">
        <v>4</v>
      </c>
      <c r="C151" s="16">
        <v>100</v>
      </c>
      <c r="D151" s="16">
        <v>50</v>
      </c>
      <c r="E151" s="16">
        <v>50</v>
      </c>
      <c r="F151" s="16"/>
      <c r="G151" s="16"/>
      <c r="H151" s="16"/>
      <c r="I151" s="16"/>
      <c r="J151" s="16"/>
      <c r="K151" s="16"/>
      <c r="L151" s="16"/>
      <c r="M151" s="16"/>
      <c r="N151" s="7"/>
      <c r="O151" s="7"/>
      <c r="P151" s="7"/>
      <c r="Q151" s="7"/>
      <c r="R151" s="2">
        <f>+C151+G151+K151+O151</f>
        <v>100</v>
      </c>
      <c r="S151" s="4">
        <f>(D151+H151+L151+P151)/R151</f>
        <v>0.5</v>
      </c>
    </row>
    <row r="152" spans="1:19" x14ac:dyDescent="0.3">
      <c r="A152" s="1" t="s">
        <v>2</v>
      </c>
      <c r="B152" s="7">
        <v>1.2</v>
      </c>
      <c r="C152" s="16">
        <v>30</v>
      </c>
      <c r="D152" s="16">
        <v>10</v>
      </c>
      <c r="E152" s="16">
        <v>20</v>
      </c>
      <c r="F152" s="7"/>
      <c r="G152" s="16"/>
      <c r="H152" s="16"/>
      <c r="I152" s="16"/>
      <c r="J152" s="7"/>
      <c r="K152" s="7"/>
      <c r="L152" s="7"/>
      <c r="M152" s="7"/>
      <c r="N152" s="7"/>
      <c r="O152" s="7"/>
      <c r="P152" s="7"/>
      <c r="Q152" s="7"/>
      <c r="R152" s="2">
        <f t="shared" ref="R152:R154" si="52">+C152+G152+K152+O152</f>
        <v>30</v>
      </c>
      <c r="S152" s="4">
        <f t="shared" ref="S152:S154" si="53">(D152+H152+L152+P152)/R152</f>
        <v>0.33333333333333331</v>
      </c>
    </row>
    <row r="153" spans="1:19" x14ac:dyDescent="0.3">
      <c r="A153" s="8" t="s">
        <v>3</v>
      </c>
      <c r="B153" s="7">
        <v>0.5</v>
      </c>
      <c r="C153" s="16">
        <v>12.5</v>
      </c>
      <c r="D153" s="16">
        <v>2.5</v>
      </c>
      <c r="E153" s="16">
        <v>10</v>
      </c>
      <c r="F153" s="7"/>
      <c r="G153" s="16"/>
      <c r="H153" s="16"/>
      <c r="I153" s="16"/>
      <c r="J153" s="7"/>
      <c r="K153" s="7"/>
      <c r="L153" s="7"/>
      <c r="M153" s="7"/>
      <c r="N153" s="7"/>
      <c r="O153" s="7"/>
      <c r="P153" s="7"/>
      <c r="Q153" s="7"/>
      <c r="R153" s="2">
        <f t="shared" si="52"/>
        <v>12.5</v>
      </c>
      <c r="S153" s="4">
        <f t="shared" si="53"/>
        <v>0.2</v>
      </c>
    </row>
    <row r="154" spans="1:19" x14ac:dyDescent="0.3">
      <c r="A154" s="8" t="s">
        <v>76</v>
      </c>
      <c r="B154" s="7">
        <v>0.3</v>
      </c>
      <c r="C154" s="16">
        <v>7.5</v>
      </c>
      <c r="D154" s="16">
        <v>2.5</v>
      </c>
      <c r="E154" s="16">
        <v>5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2">
        <f t="shared" si="52"/>
        <v>7.5</v>
      </c>
      <c r="S154" s="4">
        <f t="shared" si="53"/>
        <v>0.33333333333333331</v>
      </c>
    </row>
    <row r="155" spans="1:19" ht="15" thickBot="1" x14ac:dyDescent="0.35">
      <c r="A155" s="9" t="s">
        <v>66</v>
      </c>
      <c r="B155" s="9"/>
      <c r="C155" s="9"/>
      <c r="D155" s="9"/>
      <c r="E155" s="17"/>
      <c r="F155" s="17"/>
      <c r="G155" s="1"/>
      <c r="H155" s="1" t="s">
        <v>25</v>
      </c>
      <c r="I155" s="1"/>
      <c r="J155" s="1"/>
      <c r="K155" s="1"/>
      <c r="L155" s="1"/>
      <c r="M155" s="1"/>
      <c r="N155" s="13"/>
      <c r="O155" s="13"/>
      <c r="P155" s="13"/>
      <c r="Q155" s="13">
        <f>SUM(B151:B154)</f>
        <v>6</v>
      </c>
      <c r="R155" s="13">
        <f>SUM(R151:R154)</f>
        <v>150</v>
      </c>
      <c r="S155" s="13"/>
    </row>
    <row r="156" spans="1:19" x14ac:dyDescent="0.3">
      <c r="A156" s="1" t="s">
        <v>21</v>
      </c>
      <c r="B156" s="11" t="str">
        <f>A155</f>
        <v>Atención de Enfermería en la Drogodependencia y otras Adicciones</v>
      </c>
      <c r="C156" s="15"/>
      <c r="D156" s="15"/>
      <c r="E156" s="12"/>
      <c r="F156" s="11"/>
      <c r="G156" s="15"/>
      <c r="H156" s="15"/>
      <c r="I156" s="12"/>
      <c r="J156" s="11"/>
      <c r="K156" s="15"/>
      <c r="L156" s="15"/>
      <c r="M156" s="12"/>
      <c r="N156" s="11"/>
      <c r="O156" s="15"/>
      <c r="P156" s="15"/>
      <c r="Q156" s="12"/>
      <c r="R156" s="13"/>
      <c r="S156" s="13"/>
    </row>
    <row r="157" spans="1:19" ht="15" thickBot="1" x14ac:dyDescent="0.35">
      <c r="A157" s="1" t="s">
        <v>20</v>
      </c>
      <c r="B157" s="18" t="s">
        <v>19</v>
      </c>
      <c r="C157" s="19" t="s">
        <v>17</v>
      </c>
      <c r="D157" s="31" t="s">
        <v>11</v>
      </c>
      <c r="E157" s="20" t="s">
        <v>18</v>
      </c>
      <c r="F157" s="18" t="s">
        <v>19</v>
      </c>
      <c r="G157" s="19" t="s">
        <v>17</v>
      </c>
      <c r="H157" s="19" t="s">
        <v>11</v>
      </c>
      <c r="I157" s="20" t="s">
        <v>18</v>
      </c>
      <c r="J157" s="18" t="s">
        <v>19</v>
      </c>
      <c r="K157" s="19" t="s">
        <v>17</v>
      </c>
      <c r="L157" s="19" t="s">
        <v>11</v>
      </c>
      <c r="M157" s="20" t="s">
        <v>18</v>
      </c>
      <c r="N157" s="18" t="s">
        <v>19</v>
      </c>
      <c r="O157" s="19" t="s">
        <v>17</v>
      </c>
      <c r="P157" s="19" t="s">
        <v>11</v>
      </c>
      <c r="Q157" s="20" t="s">
        <v>18</v>
      </c>
      <c r="R157" s="8" t="s">
        <v>10</v>
      </c>
      <c r="S157" s="8" t="s">
        <v>22</v>
      </c>
    </row>
    <row r="158" spans="1:19" ht="15.6" x14ac:dyDescent="0.3">
      <c r="A158" s="1" t="s">
        <v>1</v>
      </c>
      <c r="B158" s="37">
        <v>4</v>
      </c>
      <c r="C158" s="37">
        <v>100</v>
      </c>
      <c r="D158" s="37">
        <v>50</v>
      </c>
      <c r="E158" s="37">
        <v>50</v>
      </c>
      <c r="F158" s="16"/>
      <c r="G158" s="16"/>
      <c r="H158" s="16"/>
      <c r="I158" s="16"/>
      <c r="J158" s="16"/>
      <c r="K158" s="16"/>
      <c r="L158" s="16"/>
      <c r="M158" s="16"/>
      <c r="N158" s="7"/>
      <c r="O158" s="7"/>
      <c r="P158" s="7"/>
      <c r="Q158" s="7"/>
      <c r="R158" s="2">
        <f>+C158+G158+K158+O158</f>
        <v>100</v>
      </c>
      <c r="S158" s="4">
        <f>(D158+H158+L158+P158)/R158</f>
        <v>0.5</v>
      </c>
    </row>
    <row r="159" spans="1:19" ht="15.6" x14ac:dyDescent="0.3">
      <c r="A159" s="1" t="s">
        <v>2</v>
      </c>
      <c r="B159" s="36">
        <v>1.2</v>
      </c>
      <c r="C159" s="37">
        <v>30</v>
      </c>
      <c r="D159" s="37">
        <v>10</v>
      </c>
      <c r="E159" s="37">
        <v>20</v>
      </c>
      <c r="F159" s="7"/>
      <c r="G159" s="16"/>
      <c r="H159" s="16"/>
      <c r="I159" s="16"/>
      <c r="J159" s="7"/>
      <c r="K159" s="7"/>
      <c r="L159" s="7"/>
      <c r="M159" s="7"/>
      <c r="N159" s="7"/>
      <c r="O159" s="7"/>
      <c r="P159" s="7"/>
      <c r="Q159" s="7"/>
      <c r="R159" s="2">
        <f t="shared" ref="R159:R161" si="54">+C159+G159+K159+O159</f>
        <v>30</v>
      </c>
      <c r="S159" s="4">
        <f t="shared" ref="S159:S161" si="55">(D159+H159+L159+P159)/R159</f>
        <v>0.33333333333333331</v>
      </c>
    </row>
    <row r="160" spans="1:19" ht="15.6" x14ac:dyDescent="0.3">
      <c r="A160" s="8" t="s">
        <v>3</v>
      </c>
      <c r="B160" s="36">
        <v>0.5</v>
      </c>
      <c r="C160" s="37">
        <v>12.5</v>
      </c>
      <c r="D160" s="37">
        <v>2.5</v>
      </c>
      <c r="E160" s="37">
        <v>10</v>
      </c>
      <c r="F160" s="7"/>
      <c r="G160" s="16"/>
      <c r="H160" s="16"/>
      <c r="I160" s="16"/>
      <c r="J160" s="7"/>
      <c r="K160" s="7"/>
      <c r="L160" s="7"/>
      <c r="M160" s="7"/>
      <c r="N160" s="7"/>
      <c r="O160" s="7"/>
      <c r="P160" s="7"/>
      <c r="Q160" s="7"/>
      <c r="R160" s="2">
        <f t="shared" si="54"/>
        <v>12.5</v>
      </c>
      <c r="S160" s="4">
        <f t="shared" si="55"/>
        <v>0.2</v>
      </c>
    </row>
    <row r="161" spans="1:19" ht="15.6" x14ac:dyDescent="0.3">
      <c r="A161" s="8" t="s">
        <v>76</v>
      </c>
      <c r="B161" s="36">
        <v>0.3</v>
      </c>
      <c r="C161" s="37">
        <v>7.5</v>
      </c>
      <c r="D161" s="37">
        <v>2.5</v>
      </c>
      <c r="E161" s="37">
        <v>5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2">
        <f t="shared" si="54"/>
        <v>7.5</v>
      </c>
      <c r="S161" s="4">
        <f t="shared" si="55"/>
        <v>0.33333333333333331</v>
      </c>
    </row>
    <row r="162" spans="1:19" x14ac:dyDescent="0.3">
      <c r="R162" s="13">
        <f>SUM(R158:R161)</f>
        <v>150</v>
      </c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88"/>
  <sheetViews>
    <sheetView zoomScaleNormal="100" zoomScalePageLayoutView="150" workbookViewId="0">
      <selection activeCell="A175" sqref="A175"/>
    </sheetView>
  </sheetViews>
  <sheetFormatPr baseColWidth="10" defaultRowHeight="14.4" x14ac:dyDescent="0.3"/>
  <cols>
    <col min="1" max="1" width="17.109375" customWidth="1"/>
    <col min="2" max="2" width="20.33203125" customWidth="1"/>
    <col min="3" max="3" width="21.33203125" customWidth="1"/>
    <col min="4" max="4" width="22.33203125" customWidth="1"/>
    <col min="5" max="5" width="19.44140625" customWidth="1"/>
    <col min="6" max="6" width="16.33203125" customWidth="1"/>
    <col min="7" max="7" width="16.6640625" customWidth="1"/>
  </cols>
  <sheetData>
    <row r="1" spans="1:7" ht="22.8" x14ac:dyDescent="0.4">
      <c r="A1" s="3" t="s">
        <v>71</v>
      </c>
    </row>
    <row r="2" spans="1:7" ht="20.399999999999999" thickBot="1" x14ac:dyDescent="0.45">
      <c r="A2" s="5" t="s">
        <v>9</v>
      </c>
    </row>
    <row r="3" spans="1:7" ht="15" thickTop="1" x14ac:dyDescent="0.3"/>
    <row r="4" spans="1:7" x14ac:dyDescent="0.3">
      <c r="A4" t="s">
        <v>8</v>
      </c>
    </row>
    <row r="5" spans="1:7" x14ac:dyDescent="0.3">
      <c r="A5" s="14" t="str">
        <f>+'Actividades formativas'!A6</f>
        <v>Estructura y Función del Cuerpo Humano y Procesos Fisiopatológicos</v>
      </c>
      <c r="B5" s="14"/>
      <c r="C5" s="14"/>
      <c r="F5" s="23" t="s">
        <v>72</v>
      </c>
      <c r="G5" s="23"/>
    </row>
    <row r="6" spans="1:7" x14ac:dyDescent="0.3">
      <c r="A6" t="s">
        <v>16</v>
      </c>
      <c r="B6" s="21" t="str">
        <f>+'Actividades formativas'!B7</f>
        <v>Anatomía Humana</v>
      </c>
      <c r="C6" s="21" t="str">
        <f>+'Actividades formativas'!F7</f>
        <v>Fisiología Humana y Procesos Fisiopatológicos</v>
      </c>
      <c r="D6" s="10" t="str">
        <f>'Actividades formativas'!J7</f>
        <v>Bioquímica Humana y Microbiología</v>
      </c>
      <c r="E6" s="10" t="str">
        <f>'Actividades formativas'!N7</f>
        <v>Atención Básica y Avanzada a las Emergencias Vitales</v>
      </c>
      <c r="F6" s="24" t="s">
        <v>74</v>
      </c>
      <c r="G6" s="24" t="s">
        <v>75</v>
      </c>
    </row>
    <row r="7" spans="1:7" x14ac:dyDescent="0.3">
      <c r="A7" t="s">
        <v>4</v>
      </c>
      <c r="B7" s="39">
        <v>0</v>
      </c>
      <c r="C7" s="40">
        <v>0</v>
      </c>
      <c r="D7" s="40" t="s">
        <v>78</v>
      </c>
      <c r="E7" s="41">
        <v>0</v>
      </c>
      <c r="F7" s="42">
        <f>MIN(B7:E7)</f>
        <v>0</v>
      </c>
      <c r="G7" s="42">
        <f>MAX(B7:E7)</f>
        <v>0</v>
      </c>
    </row>
    <row r="8" spans="1:7" x14ac:dyDescent="0.3">
      <c r="A8" t="s">
        <v>5</v>
      </c>
      <c r="B8" s="39">
        <v>70</v>
      </c>
      <c r="C8" s="40">
        <v>75</v>
      </c>
      <c r="D8" s="40" t="s">
        <v>79</v>
      </c>
      <c r="E8" s="41">
        <v>40</v>
      </c>
      <c r="F8" s="42">
        <f t="shared" ref="F8:F12" si="0">MIN(B8:E8)</f>
        <v>40</v>
      </c>
      <c r="G8" s="44">
        <v>80</v>
      </c>
    </row>
    <row r="9" spans="1:7" x14ac:dyDescent="0.3">
      <c r="A9" t="s">
        <v>6</v>
      </c>
      <c r="B9" s="39">
        <v>0</v>
      </c>
      <c r="C9" s="40">
        <v>5</v>
      </c>
      <c r="D9" s="43" t="s">
        <v>77</v>
      </c>
      <c r="E9" s="41">
        <v>35</v>
      </c>
      <c r="F9" s="42">
        <f t="shared" si="0"/>
        <v>0</v>
      </c>
      <c r="G9" s="42">
        <f t="shared" ref="G9:G12" si="1">MAX(B9:E9)</f>
        <v>35</v>
      </c>
    </row>
    <row r="10" spans="1:7" x14ac:dyDescent="0.3">
      <c r="A10" t="s">
        <v>7</v>
      </c>
      <c r="B10" s="39">
        <v>30</v>
      </c>
      <c r="C10" s="40">
        <v>20</v>
      </c>
      <c r="D10" s="43" t="s">
        <v>77</v>
      </c>
      <c r="E10" s="41">
        <v>25</v>
      </c>
      <c r="F10" s="44">
        <v>10</v>
      </c>
      <c r="G10" s="42">
        <f t="shared" si="1"/>
        <v>30</v>
      </c>
    </row>
    <row r="11" spans="1:7" x14ac:dyDescent="0.3">
      <c r="A11" t="s">
        <v>14</v>
      </c>
      <c r="B11" s="39"/>
      <c r="C11" s="40"/>
      <c r="D11" s="39"/>
      <c r="E11" s="41"/>
      <c r="F11" s="42">
        <f t="shared" si="0"/>
        <v>0</v>
      </c>
      <c r="G11" s="25">
        <f t="shared" si="1"/>
        <v>0</v>
      </c>
    </row>
    <row r="12" spans="1:7" x14ac:dyDescent="0.3">
      <c r="A12" t="s">
        <v>15</v>
      </c>
      <c r="B12" s="39"/>
      <c r="C12" s="40"/>
      <c r="D12" s="39"/>
      <c r="E12" s="41"/>
      <c r="F12" s="42">
        <f t="shared" si="0"/>
        <v>0</v>
      </c>
      <c r="G12" s="25">
        <f t="shared" si="1"/>
        <v>0</v>
      </c>
    </row>
    <row r="13" spans="1:7" x14ac:dyDescent="0.3">
      <c r="A13" s="14" t="str">
        <f>+'Actividades formativas'!A13</f>
        <v>Ciencias Psicosociales Aplicadas a los Cuidados de Salud</v>
      </c>
      <c r="B13" s="14"/>
      <c r="C13" s="14"/>
      <c r="D13" s="13"/>
      <c r="E13" s="13"/>
      <c r="F13" s="13"/>
    </row>
    <row r="14" spans="1:7" x14ac:dyDescent="0.3">
      <c r="A14" s="13" t="s">
        <v>16</v>
      </c>
      <c r="B14" s="21" t="str">
        <f>+'Actividades formativas'!B14</f>
        <v>Ciencias Psicosociales Aplicadas a los Cuidados de Salud</v>
      </c>
      <c r="C14" s="21">
        <f>+'Actividades formativas'!F14</f>
        <v>0</v>
      </c>
      <c r="D14" s="10">
        <f>'Actividades formativas'!J14</f>
        <v>0</v>
      </c>
      <c r="E14" s="10">
        <f>'Actividades formativas'!N14</f>
        <v>0</v>
      </c>
      <c r="F14" s="24" t="s">
        <v>74</v>
      </c>
      <c r="G14" s="24" t="s">
        <v>75</v>
      </c>
    </row>
    <row r="15" spans="1:7" x14ac:dyDescent="0.3">
      <c r="A15" s="13" t="s">
        <v>4</v>
      </c>
      <c r="B15" s="39">
        <v>10</v>
      </c>
      <c r="C15" s="6"/>
      <c r="D15" s="6"/>
      <c r="E15" s="7"/>
      <c r="F15" s="44">
        <v>5</v>
      </c>
      <c r="G15" s="44">
        <v>15</v>
      </c>
    </row>
    <row r="16" spans="1:7" x14ac:dyDescent="0.3">
      <c r="A16" s="13" t="s">
        <v>5</v>
      </c>
      <c r="B16" s="39">
        <v>45</v>
      </c>
      <c r="C16" s="6"/>
      <c r="D16" s="6"/>
      <c r="E16" s="7"/>
      <c r="F16" s="44">
        <v>40</v>
      </c>
      <c r="G16" s="44">
        <v>50</v>
      </c>
    </row>
    <row r="17" spans="1:7" x14ac:dyDescent="0.3">
      <c r="A17" s="13" t="s">
        <v>6</v>
      </c>
      <c r="B17" s="39">
        <v>15</v>
      </c>
      <c r="C17" s="6"/>
      <c r="D17" s="6"/>
      <c r="E17" s="7"/>
      <c r="F17" s="44">
        <v>10</v>
      </c>
      <c r="G17" s="44">
        <v>20</v>
      </c>
    </row>
    <row r="18" spans="1:7" x14ac:dyDescent="0.3">
      <c r="A18" s="13" t="s">
        <v>7</v>
      </c>
      <c r="B18" s="39">
        <v>30</v>
      </c>
      <c r="C18" s="6"/>
      <c r="D18" s="6"/>
      <c r="E18" s="7"/>
      <c r="F18" s="44">
        <v>10</v>
      </c>
      <c r="G18" s="44">
        <v>20</v>
      </c>
    </row>
    <row r="19" spans="1:7" x14ac:dyDescent="0.3">
      <c r="A19" s="13" t="s">
        <v>14</v>
      </c>
      <c r="B19" s="6"/>
      <c r="C19" s="6"/>
      <c r="D19" s="6"/>
      <c r="E19" s="7"/>
      <c r="F19" s="42">
        <f t="shared" ref="F19:F20" si="2">MIN(B19:E19)</f>
        <v>0</v>
      </c>
      <c r="G19" s="42">
        <f t="shared" ref="G19:G20" si="3">MAX(B19:E19)</f>
        <v>0</v>
      </c>
    </row>
    <row r="20" spans="1:7" x14ac:dyDescent="0.3">
      <c r="A20" s="13" t="s">
        <v>15</v>
      </c>
      <c r="B20" s="6"/>
      <c r="C20" s="6"/>
      <c r="D20" s="6"/>
      <c r="E20" s="7"/>
      <c r="F20" s="42">
        <f t="shared" si="2"/>
        <v>0</v>
      </c>
      <c r="G20" s="42">
        <f t="shared" si="3"/>
        <v>0</v>
      </c>
    </row>
    <row r="21" spans="1:7" x14ac:dyDescent="0.3">
      <c r="A21" s="14" t="str">
        <f>+'Actividades formativas'!A20</f>
        <v>Sistemas de Información y Análisis de Datos en los Cuidados de Salud</v>
      </c>
      <c r="B21" s="14"/>
      <c r="C21" s="14"/>
      <c r="D21" s="13"/>
      <c r="E21" s="13"/>
      <c r="F21" s="13"/>
    </row>
    <row r="22" spans="1:7" x14ac:dyDescent="0.3">
      <c r="A22" s="13" t="s">
        <v>16</v>
      </c>
      <c r="B22" s="21" t="str">
        <f>+'Actividades formativas'!B21</f>
        <v>Sistemas de Información y Análisis de Datos en los Cuidados de Salud</v>
      </c>
      <c r="C22" s="21">
        <f>+'Actividades formativas'!F21</f>
        <v>0</v>
      </c>
      <c r="D22" s="10">
        <f>'Actividades formativas'!J21</f>
        <v>0</v>
      </c>
      <c r="E22" s="10">
        <f>'Actividades formativas'!N21</f>
        <v>0</v>
      </c>
      <c r="F22" s="24" t="s">
        <v>74</v>
      </c>
      <c r="G22" s="24" t="s">
        <v>75</v>
      </c>
    </row>
    <row r="23" spans="1:7" x14ac:dyDescent="0.3">
      <c r="A23" s="13" t="s">
        <v>4</v>
      </c>
      <c r="B23" s="6"/>
      <c r="C23" s="6"/>
      <c r="D23" s="6"/>
      <c r="E23" s="7"/>
      <c r="F23" s="25">
        <f>MIN(B23:E23)</f>
        <v>0</v>
      </c>
      <c r="G23" s="25">
        <f>MAX(B23:E23)</f>
        <v>0</v>
      </c>
    </row>
    <row r="24" spans="1:7" x14ac:dyDescent="0.3">
      <c r="A24" s="13" t="s">
        <v>5</v>
      </c>
      <c r="B24" s="6">
        <v>70</v>
      </c>
      <c r="C24" s="6"/>
      <c r="D24" s="6"/>
      <c r="E24" s="7"/>
      <c r="F24" s="25">
        <f t="shared" ref="F24:F28" si="4">MIN(B24:E24)</f>
        <v>70</v>
      </c>
      <c r="G24" s="25">
        <f t="shared" ref="G24:G28" si="5">MAX(B24:E24)</f>
        <v>70</v>
      </c>
    </row>
    <row r="25" spans="1:7" x14ac:dyDescent="0.3">
      <c r="A25" s="13" t="s">
        <v>6</v>
      </c>
      <c r="B25" s="6">
        <v>20</v>
      </c>
      <c r="C25" s="6"/>
      <c r="D25" s="6"/>
      <c r="E25" s="7"/>
      <c r="F25" s="25">
        <f t="shared" si="4"/>
        <v>20</v>
      </c>
      <c r="G25" s="25">
        <f t="shared" si="5"/>
        <v>20</v>
      </c>
    </row>
    <row r="26" spans="1:7" x14ac:dyDescent="0.3">
      <c r="A26" s="13" t="s">
        <v>7</v>
      </c>
      <c r="B26" s="6">
        <v>10</v>
      </c>
      <c r="C26" s="6"/>
      <c r="D26" s="6"/>
      <c r="E26" s="7"/>
      <c r="F26" s="25">
        <f t="shared" si="4"/>
        <v>10</v>
      </c>
      <c r="G26" s="25">
        <f t="shared" si="5"/>
        <v>10</v>
      </c>
    </row>
    <row r="27" spans="1:7" x14ac:dyDescent="0.3">
      <c r="A27" s="13" t="s">
        <v>14</v>
      </c>
      <c r="B27" s="6"/>
      <c r="C27" s="6"/>
      <c r="D27" s="6"/>
      <c r="E27" s="7"/>
      <c r="F27" s="25">
        <f t="shared" si="4"/>
        <v>0</v>
      </c>
      <c r="G27" s="25">
        <f t="shared" si="5"/>
        <v>0</v>
      </c>
    </row>
    <row r="28" spans="1:7" x14ac:dyDescent="0.3">
      <c r="A28" s="13" t="s">
        <v>15</v>
      </c>
      <c r="B28" s="6"/>
      <c r="C28" s="6"/>
      <c r="D28" s="6"/>
      <c r="E28" s="7"/>
      <c r="F28" s="25">
        <f t="shared" si="4"/>
        <v>0</v>
      </c>
      <c r="G28" s="25">
        <f t="shared" si="5"/>
        <v>0</v>
      </c>
    </row>
    <row r="29" spans="1:7" x14ac:dyDescent="0.3">
      <c r="A29" s="14" t="str">
        <f>+'Actividades formativas'!A27</f>
        <v>Alimentación, Nutrición, Dietética y Farmacología</v>
      </c>
      <c r="B29" s="14"/>
      <c r="C29" s="14"/>
      <c r="D29" s="13"/>
      <c r="E29" s="13"/>
      <c r="F29" s="13"/>
    </row>
    <row r="30" spans="1:7" x14ac:dyDescent="0.3">
      <c r="A30" s="13" t="s">
        <v>16</v>
      </c>
      <c r="B30" s="21" t="str">
        <f>+'Actividades formativas'!B28</f>
        <v>Alimentación, Nutrición y Dietética</v>
      </c>
      <c r="C30" s="21" t="str">
        <f>+'Actividades formativas'!F28</f>
        <v>Farmacología Clínica y Prescripción Enfermera</v>
      </c>
      <c r="D30" s="10">
        <f>'Actividades formativas'!J28</f>
        <v>0</v>
      </c>
      <c r="E30" s="10">
        <f>'Actividades formativas'!N28</f>
        <v>0</v>
      </c>
      <c r="F30" s="24" t="s">
        <v>74</v>
      </c>
      <c r="G30" s="24" t="s">
        <v>75</v>
      </c>
    </row>
    <row r="31" spans="1:7" x14ac:dyDescent="0.3">
      <c r="A31" s="13" t="s">
        <v>4</v>
      </c>
      <c r="B31" s="39"/>
      <c r="C31" s="39"/>
      <c r="D31" s="6"/>
      <c r="E31" s="7"/>
      <c r="F31" s="25">
        <f>MIN(B31:E31)</f>
        <v>0</v>
      </c>
      <c r="G31" s="25">
        <f>MAX(B31:E31)</f>
        <v>0</v>
      </c>
    </row>
    <row r="32" spans="1:7" x14ac:dyDescent="0.3">
      <c r="A32" s="13" t="s">
        <v>5</v>
      </c>
      <c r="B32" s="39">
        <v>70</v>
      </c>
      <c r="C32" s="39">
        <v>70</v>
      </c>
      <c r="D32" s="6"/>
      <c r="E32" s="7"/>
      <c r="F32" s="25">
        <f t="shared" ref="F32:F36" si="6">MIN(B32:E32)</f>
        <v>70</v>
      </c>
      <c r="G32" s="25">
        <f t="shared" ref="G32:G36" si="7">MAX(B32:E32)</f>
        <v>70</v>
      </c>
    </row>
    <row r="33" spans="1:7" x14ac:dyDescent="0.3">
      <c r="A33" s="13" t="s">
        <v>6</v>
      </c>
      <c r="B33" s="39">
        <v>5</v>
      </c>
      <c r="C33" s="39">
        <v>5</v>
      </c>
      <c r="D33" s="6"/>
      <c r="E33" s="7"/>
      <c r="F33" s="25">
        <f t="shared" si="6"/>
        <v>5</v>
      </c>
      <c r="G33" s="25">
        <f t="shared" si="7"/>
        <v>5</v>
      </c>
    </row>
    <row r="34" spans="1:7" x14ac:dyDescent="0.3">
      <c r="A34" s="13" t="s">
        <v>7</v>
      </c>
      <c r="B34" s="39">
        <v>25</v>
      </c>
      <c r="C34" s="39">
        <v>25</v>
      </c>
      <c r="D34" s="6"/>
      <c r="E34" s="7"/>
      <c r="F34" s="25">
        <f t="shared" si="6"/>
        <v>25</v>
      </c>
      <c r="G34" s="25">
        <f t="shared" si="7"/>
        <v>25</v>
      </c>
    </row>
    <row r="35" spans="1:7" x14ac:dyDescent="0.3">
      <c r="A35" s="13" t="s">
        <v>14</v>
      </c>
      <c r="B35" s="39"/>
      <c r="C35" s="39"/>
      <c r="D35" s="6"/>
      <c r="E35" s="7"/>
      <c r="F35" s="25">
        <f t="shared" si="6"/>
        <v>0</v>
      </c>
      <c r="G35" s="25">
        <f t="shared" si="7"/>
        <v>0</v>
      </c>
    </row>
    <row r="36" spans="1:7" x14ac:dyDescent="0.3">
      <c r="A36" s="13" t="s">
        <v>15</v>
      </c>
      <c r="B36" s="6"/>
      <c r="C36" s="6"/>
      <c r="D36" s="6"/>
      <c r="E36" s="7"/>
      <c r="F36" s="25">
        <f t="shared" si="6"/>
        <v>0</v>
      </c>
      <c r="G36" s="25">
        <f t="shared" si="7"/>
        <v>0</v>
      </c>
    </row>
    <row r="37" spans="1:7" x14ac:dyDescent="0.3">
      <c r="A37" s="14" t="str">
        <f>+'Actividades formativas'!A34</f>
        <v>Cultura, Género y Cuidados de Salud</v>
      </c>
      <c r="B37" s="14"/>
      <c r="C37" s="14"/>
      <c r="D37" s="13"/>
      <c r="E37" s="13"/>
      <c r="F37" s="13"/>
    </row>
    <row r="38" spans="1:7" x14ac:dyDescent="0.3">
      <c r="A38" s="13" t="s">
        <v>16</v>
      </c>
      <c r="B38" s="21" t="str">
        <f>+'Actividades formativas'!B35</f>
        <v>Cultura, Género y Cuidados de Salud</v>
      </c>
      <c r="C38" s="21">
        <f>+'Actividades formativas'!F35</f>
        <v>0</v>
      </c>
      <c r="D38" s="10">
        <f>'Actividades formativas'!J35</f>
        <v>0</v>
      </c>
      <c r="E38" s="10">
        <f>'Actividades formativas'!N35</f>
        <v>0</v>
      </c>
      <c r="F38" s="24" t="s">
        <v>74</v>
      </c>
      <c r="G38" s="24" t="s">
        <v>75</v>
      </c>
    </row>
    <row r="39" spans="1:7" x14ac:dyDescent="0.3">
      <c r="A39" s="13" t="s">
        <v>4</v>
      </c>
      <c r="B39" s="6"/>
      <c r="C39" s="6"/>
      <c r="D39" s="6"/>
      <c r="E39" s="7"/>
      <c r="F39" s="25">
        <f>MIN(B39:E39)</f>
        <v>0</v>
      </c>
      <c r="G39" s="25">
        <f>MAX(B39:E39)</f>
        <v>0</v>
      </c>
    </row>
    <row r="40" spans="1:7" x14ac:dyDescent="0.3">
      <c r="A40" s="13" t="s">
        <v>5</v>
      </c>
      <c r="B40" s="6">
        <v>70</v>
      </c>
      <c r="C40" s="6"/>
      <c r="D40" s="6"/>
      <c r="E40" s="7"/>
      <c r="F40" s="25">
        <f t="shared" ref="F40:F44" si="8">MIN(B40:E40)</f>
        <v>70</v>
      </c>
      <c r="G40" s="25">
        <f t="shared" ref="G40:G44" si="9">MAX(B40:E40)</f>
        <v>70</v>
      </c>
    </row>
    <row r="41" spans="1:7" x14ac:dyDescent="0.3">
      <c r="A41" s="13" t="s">
        <v>6</v>
      </c>
      <c r="B41" s="6">
        <v>30</v>
      </c>
      <c r="C41" s="6"/>
      <c r="D41" s="6"/>
      <c r="E41" s="7"/>
      <c r="F41" s="25">
        <f t="shared" si="8"/>
        <v>30</v>
      </c>
      <c r="G41" s="25">
        <f t="shared" si="9"/>
        <v>30</v>
      </c>
    </row>
    <row r="42" spans="1:7" x14ac:dyDescent="0.3">
      <c r="A42" s="13" t="s">
        <v>7</v>
      </c>
      <c r="B42" s="6"/>
      <c r="C42" s="6"/>
      <c r="D42" s="6"/>
      <c r="E42" s="7"/>
      <c r="F42" s="25">
        <f t="shared" si="8"/>
        <v>0</v>
      </c>
      <c r="G42" s="25">
        <f t="shared" si="9"/>
        <v>0</v>
      </c>
    </row>
    <row r="43" spans="1:7" x14ac:dyDescent="0.3">
      <c r="A43" s="13" t="s">
        <v>14</v>
      </c>
      <c r="B43" s="6"/>
      <c r="C43" s="6"/>
      <c r="D43" s="6"/>
      <c r="E43" s="7"/>
      <c r="F43" s="25">
        <f t="shared" si="8"/>
        <v>0</v>
      </c>
      <c r="G43" s="25">
        <f t="shared" si="9"/>
        <v>0</v>
      </c>
    </row>
    <row r="44" spans="1:7" x14ac:dyDescent="0.3">
      <c r="A44" s="13" t="s">
        <v>15</v>
      </c>
      <c r="B44" s="6"/>
      <c r="C44" s="6"/>
      <c r="D44" s="6"/>
      <c r="E44" s="7"/>
      <c r="F44" s="25">
        <f t="shared" si="8"/>
        <v>0</v>
      </c>
      <c r="G44" s="25">
        <f t="shared" si="9"/>
        <v>0</v>
      </c>
    </row>
    <row r="45" spans="1:7" x14ac:dyDescent="0.3">
      <c r="A45" s="14" t="str">
        <f>+'Actividades formativas'!A41</f>
        <v>Intervención Enfermera en la Promoción de Salud</v>
      </c>
      <c r="B45" s="14"/>
      <c r="C45" s="14"/>
      <c r="D45" s="13"/>
      <c r="E45" s="13"/>
      <c r="F45" s="13"/>
    </row>
    <row r="46" spans="1:7" x14ac:dyDescent="0.3">
      <c r="A46" s="13" t="s">
        <v>16</v>
      </c>
      <c r="B46" s="21" t="str">
        <f>+'Actividades formativas'!B42</f>
        <v>Intervención Enfermera en la Promoción de Salud</v>
      </c>
      <c r="C46" s="21">
        <f>+'Actividades formativas'!F42</f>
        <v>0</v>
      </c>
      <c r="D46" s="10">
        <f>'Actividades formativas'!J42</f>
        <v>0</v>
      </c>
      <c r="E46" s="10">
        <f>'Actividades formativas'!N42</f>
        <v>0</v>
      </c>
      <c r="F46" s="24" t="s">
        <v>74</v>
      </c>
      <c r="G46" s="24" t="s">
        <v>75</v>
      </c>
    </row>
    <row r="47" spans="1:7" x14ac:dyDescent="0.3">
      <c r="A47" s="13" t="s">
        <v>4</v>
      </c>
      <c r="B47" s="39"/>
      <c r="C47" s="39"/>
      <c r="D47" s="6"/>
      <c r="E47" s="7"/>
      <c r="F47" s="25">
        <f>MIN(B47:E47)</f>
        <v>0</v>
      </c>
      <c r="G47" s="25">
        <f>MAX(B47:E47)</f>
        <v>0</v>
      </c>
    </row>
    <row r="48" spans="1:7" x14ac:dyDescent="0.3">
      <c r="A48" s="13" t="s">
        <v>5</v>
      </c>
      <c r="B48" s="39">
        <v>60</v>
      </c>
      <c r="C48" s="39"/>
      <c r="D48" s="6"/>
      <c r="E48" s="7"/>
      <c r="F48" s="25">
        <f t="shared" ref="F48:F52" si="10">MIN(B48:E48)</f>
        <v>60</v>
      </c>
      <c r="G48" s="25">
        <f t="shared" ref="G48:G52" si="11">MAX(B48:E48)</f>
        <v>60</v>
      </c>
    </row>
    <row r="49" spans="1:7" x14ac:dyDescent="0.3">
      <c r="A49" s="13" t="s">
        <v>6</v>
      </c>
      <c r="B49" s="39">
        <v>30</v>
      </c>
      <c r="C49" s="39"/>
      <c r="D49" s="6"/>
      <c r="E49" s="7"/>
      <c r="F49" s="25">
        <f t="shared" si="10"/>
        <v>30</v>
      </c>
      <c r="G49" s="25">
        <f t="shared" si="11"/>
        <v>30</v>
      </c>
    </row>
    <row r="50" spans="1:7" x14ac:dyDescent="0.3">
      <c r="A50" s="13" t="s">
        <v>7</v>
      </c>
      <c r="B50" s="39">
        <v>10</v>
      </c>
      <c r="C50" s="39"/>
      <c r="D50" s="6"/>
      <c r="E50" s="7"/>
      <c r="F50" s="25">
        <f t="shared" si="10"/>
        <v>10</v>
      </c>
      <c r="G50" s="25">
        <f t="shared" si="11"/>
        <v>10</v>
      </c>
    </row>
    <row r="51" spans="1:7" x14ac:dyDescent="0.3">
      <c r="A51" s="13" t="s">
        <v>14</v>
      </c>
      <c r="B51" s="39"/>
      <c r="C51" s="39"/>
      <c r="D51" s="6"/>
      <c r="E51" s="7"/>
      <c r="F51" s="25">
        <f t="shared" si="10"/>
        <v>0</v>
      </c>
      <c r="G51" s="25">
        <f t="shared" si="11"/>
        <v>0</v>
      </c>
    </row>
    <row r="52" spans="1:7" x14ac:dyDescent="0.3">
      <c r="A52" s="13" t="s">
        <v>15</v>
      </c>
      <c r="B52" s="6"/>
      <c r="C52" s="6"/>
      <c r="D52" s="6"/>
      <c r="E52" s="7"/>
      <c r="F52" s="25">
        <f t="shared" si="10"/>
        <v>0</v>
      </c>
      <c r="G52" s="25">
        <f t="shared" si="11"/>
        <v>0</v>
      </c>
    </row>
    <row r="53" spans="1:7" x14ac:dyDescent="0.3">
      <c r="A53" s="14" t="str">
        <f>+'Actividades formativas'!A48</f>
        <v>Bases Teóricas y Metodológicas de la Enfermería</v>
      </c>
      <c r="B53" s="14"/>
      <c r="C53" s="14"/>
      <c r="D53" s="13"/>
      <c r="E53" s="13"/>
      <c r="F53" s="13"/>
    </row>
    <row r="54" spans="1:7" x14ac:dyDescent="0.3">
      <c r="A54" s="13" t="s">
        <v>16</v>
      </c>
      <c r="B54" s="21" t="str">
        <f>+'Actividades formativas'!B49</f>
        <v>Bases Teóricas y Fundamentos de Enfermería</v>
      </c>
      <c r="C54" s="21" t="str">
        <f>+'Actividades formativas'!F49</f>
        <v>Metodología de los Cuidados</v>
      </c>
      <c r="D54" s="10">
        <f>'Actividades formativas'!J49</f>
        <v>0</v>
      </c>
      <c r="E54" s="10">
        <f>'Actividades formativas'!N49</f>
        <v>0</v>
      </c>
      <c r="F54" s="24" t="s">
        <v>74</v>
      </c>
      <c r="G54" s="24" t="s">
        <v>75</v>
      </c>
    </row>
    <row r="55" spans="1:7" x14ac:dyDescent="0.3">
      <c r="A55" s="13" t="s">
        <v>4</v>
      </c>
      <c r="B55" s="39">
        <v>10</v>
      </c>
      <c r="C55" s="39">
        <v>10</v>
      </c>
      <c r="D55" s="6"/>
      <c r="E55" s="7"/>
      <c r="F55" s="25">
        <f>MIN(B55:E55)</f>
        <v>10</v>
      </c>
      <c r="G55" s="25">
        <f>MAX(B55:E55)</f>
        <v>10</v>
      </c>
    </row>
    <row r="56" spans="1:7" x14ac:dyDescent="0.3">
      <c r="A56" s="13" t="s">
        <v>5</v>
      </c>
      <c r="B56" s="39">
        <v>50</v>
      </c>
      <c r="C56" s="39">
        <v>50</v>
      </c>
      <c r="D56" s="6"/>
      <c r="E56" s="7"/>
      <c r="F56" s="25">
        <f t="shared" ref="F56:F60" si="12">MIN(B56:E56)</f>
        <v>50</v>
      </c>
      <c r="G56" s="25">
        <f t="shared" ref="G56:G60" si="13">MAX(B56:E56)</f>
        <v>50</v>
      </c>
    </row>
    <row r="57" spans="1:7" x14ac:dyDescent="0.3">
      <c r="A57" s="13" t="s">
        <v>6</v>
      </c>
      <c r="B57" s="39">
        <v>10</v>
      </c>
      <c r="C57" s="39">
        <v>20</v>
      </c>
      <c r="D57" s="6"/>
      <c r="E57" s="7"/>
      <c r="F57" s="25">
        <f t="shared" si="12"/>
        <v>10</v>
      </c>
      <c r="G57" s="25">
        <f t="shared" si="13"/>
        <v>20</v>
      </c>
    </row>
    <row r="58" spans="1:7" x14ac:dyDescent="0.3">
      <c r="A58" s="13" t="s">
        <v>7</v>
      </c>
      <c r="B58" s="39">
        <v>30</v>
      </c>
      <c r="C58" s="39">
        <v>20</v>
      </c>
      <c r="D58" s="6"/>
      <c r="E58" s="7"/>
      <c r="F58" s="25">
        <f t="shared" si="12"/>
        <v>20</v>
      </c>
      <c r="G58" s="25">
        <f t="shared" si="13"/>
        <v>30</v>
      </c>
    </row>
    <row r="59" spans="1:7" x14ac:dyDescent="0.3">
      <c r="A59" s="13" t="s">
        <v>14</v>
      </c>
      <c r="B59" s="39"/>
      <c r="C59" s="39"/>
      <c r="D59" s="6"/>
      <c r="E59" s="7"/>
      <c r="F59" s="25">
        <f t="shared" si="12"/>
        <v>0</v>
      </c>
      <c r="G59" s="25">
        <f t="shared" si="13"/>
        <v>0</v>
      </c>
    </row>
    <row r="60" spans="1:7" x14ac:dyDescent="0.3">
      <c r="A60" s="13" t="s">
        <v>15</v>
      </c>
      <c r="B60" s="6"/>
      <c r="C60" s="6"/>
      <c r="D60" s="6"/>
      <c r="E60" s="7"/>
      <c r="F60" s="25">
        <f t="shared" si="12"/>
        <v>0</v>
      </c>
      <c r="G60" s="25">
        <f t="shared" si="13"/>
        <v>0</v>
      </c>
    </row>
    <row r="61" spans="1:7" x14ac:dyDescent="0.3">
      <c r="A61" s="14" t="str">
        <f>+'Actividades formativas'!A55</f>
        <v>Enfermería Familiar y Comunitaria</v>
      </c>
      <c r="B61" s="14"/>
      <c r="C61" s="14"/>
      <c r="D61" s="13"/>
      <c r="E61" s="13"/>
      <c r="F61" s="13"/>
    </row>
    <row r="62" spans="1:7" x14ac:dyDescent="0.3">
      <c r="A62" s="13" t="s">
        <v>16</v>
      </c>
      <c r="B62" s="21" t="str">
        <f>+'Actividades formativas'!B56</f>
        <v>Enfermería Familiar y Comunitaria I</v>
      </c>
      <c r="C62" s="21" t="str">
        <f>+'Actividades formativas'!F56</f>
        <v>Enfermería Familiar y Comunitaria II</v>
      </c>
      <c r="D62" s="10">
        <f>'Actividades formativas'!J56</f>
        <v>0</v>
      </c>
      <c r="E62" s="10">
        <f>'Actividades formativas'!N56</f>
        <v>0</v>
      </c>
      <c r="F62" s="24" t="s">
        <v>74</v>
      </c>
      <c r="G62" s="24" t="s">
        <v>75</v>
      </c>
    </row>
    <row r="63" spans="1:7" x14ac:dyDescent="0.3">
      <c r="A63" s="13" t="s">
        <v>4</v>
      </c>
      <c r="B63" s="45">
        <v>5</v>
      </c>
      <c r="C63" s="39"/>
      <c r="D63" s="6"/>
      <c r="E63" s="7"/>
      <c r="F63" s="25">
        <f>MIN(B63:E63)</f>
        <v>5</v>
      </c>
      <c r="G63" s="25">
        <f>MAX(B63:E63)</f>
        <v>5</v>
      </c>
    </row>
    <row r="64" spans="1:7" x14ac:dyDescent="0.3">
      <c r="A64" s="13" t="s">
        <v>5</v>
      </c>
      <c r="B64" s="46">
        <v>65</v>
      </c>
      <c r="C64" s="45">
        <v>70</v>
      </c>
      <c r="D64" s="6"/>
      <c r="E64" s="7"/>
      <c r="F64" s="25">
        <f t="shared" ref="F64:F68" si="14">MIN(B64:E64)</f>
        <v>65</v>
      </c>
      <c r="G64" s="25">
        <f t="shared" ref="G64:G68" si="15">MAX(B64:E64)</f>
        <v>70</v>
      </c>
    </row>
    <row r="65" spans="1:7" x14ac:dyDescent="0.3">
      <c r="A65" s="13" t="s">
        <v>6</v>
      </c>
      <c r="B65" s="46">
        <v>20</v>
      </c>
      <c r="C65" s="46">
        <v>15</v>
      </c>
      <c r="D65" s="6"/>
      <c r="E65" s="7"/>
      <c r="F65" s="25">
        <f t="shared" si="14"/>
        <v>15</v>
      </c>
      <c r="G65" s="25">
        <f t="shared" si="15"/>
        <v>20</v>
      </c>
    </row>
    <row r="66" spans="1:7" x14ac:dyDescent="0.3">
      <c r="A66" s="13" t="s">
        <v>7</v>
      </c>
      <c r="B66" s="46">
        <v>10</v>
      </c>
      <c r="C66" s="46">
        <v>15</v>
      </c>
      <c r="D66" s="6"/>
      <c r="E66" s="7"/>
      <c r="F66" s="25">
        <f t="shared" si="14"/>
        <v>10</v>
      </c>
      <c r="G66" s="25">
        <f t="shared" si="15"/>
        <v>15</v>
      </c>
    </row>
    <row r="67" spans="1:7" x14ac:dyDescent="0.3">
      <c r="A67" s="13" t="s">
        <v>14</v>
      </c>
      <c r="B67" s="46"/>
      <c r="C67" s="39"/>
      <c r="D67" s="6"/>
      <c r="E67" s="7"/>
      <c r="F67" s="25">
        <f t="shared" si="14"/>
        <v>0</v>
      </c>
      <c r="G67" s="25">
        <f t="shared" si="15"/>
        <v>0</v>
      </c>
    </row>
    <row r="68" spans="1:7" x14ac:dyDescent="0.3">
      <c r="A68" s="13" t="s">
        <v>15</v>
      </c>
      <c r="B68" s="35"/>
      <c r="C68" s="6"/>
      <c r="D68" s="6"/>
      <c r="E68" s="7"/>
      <c r="F68" s="25">
        <f t="shared" si="14"/>
        <v>0</v>
      </c>
      <c r="G68" s="25">
        <f t="shared" si="15"/>
        <v>0</v>
      </c>
    </row>
    <row r="69" spans="1:7" x14ac:dyDescent="0.3">
      <c r="A69" s="14" t="str">
        <f>+'Actividades formativas'!A62</f>
        <v>Enfermería de la Infancia y Adolescencia</v>
      </c>
      <c r="B69" s="14"/>
      <c r="C69" s="14"/>
      <c r="D69" s="13"/>
      <c r="E69" s="13"/>
      <c r="F69" s="13"/>
    </row>
    <row r="70" spans="1:7" x14ac:dyDescent="0.3">
      <c r="A70" s="13" t="s">
        <v>16</v>
      </c>
      <c r="B70" s="21" t="str">
        <f>+'Actividades formativas'!B63</f>
        <v>Enfermería de la Infancia y Adolescencia</v>
      </c>
      <c r="C70" s="21">
        <f>+'Actividades formativas'!F63</f>
        <v>0</v>
      </c>
      <c r="D70" s="10">
        <f>'Actividades formativas'!J63</f>
        <v>0</v>
      </c>
      <c r="E70" s="10">
        <f>'Actividades formativas'!N63</f>
        <v>0</v>
      </c>
      <c r="F70" s="24" t="s">
        <v>74</v>
      </c>
      <c r="G70" s="24" t="s">
        <v>75</v>
      </c>
    </row>
    <row r="71" spans="1:7" x14ac:dyDescent="0.3">
      <c r="A71" s="13" t="s">
        <v>4</v>
      </c>
      <c r="B71" s="39">
        <v>10</v>
      </c>
      <c r="C71" s="6"/>
      <c r="D71" s="6"/>
      <c r="E71" s="7"/>
      <c r="F71" s="25">
        <f>MIN(B71:E71)</f>
        <v>10</v>
      </c>
      <c r="G71" s="25">
        <f>MAX(B71:E71)</f>
        <v>10</v>
      </c>
    </row>
    <row r="72" spans="1:7" x14ac:dyDescent="0.3">
      <c r="A72" s="13" t="s">
        <v>5</v>
      </c>
      <c r="B72" s="39">
        <v>60</v>
      </c>
      <c r="C72" s="6"/>
      <c r="D72" s="6"/>
      <c r="E72" s="7"/>
      <c r="F72" s="25">
        <f t="shared" ref="F72:F76" si="16">MIN(B72:E72)</f>
        <v>60</v>
      </c>
      <c r="G72" s="25">
        <f t="shared" ref="G72:G76" si="17">MAX(B72:E72)</f>
        <v>60</v>
      </c>
    </row>
    <row r="73" spans="1:7" x14ac:dyDescent="0.3">
      <c r="A73" s="13" t="s">
        <v>6</v>
      </c>
      <c r="B73" s="39"/>
      <c r="C73" s="6"/>
      <c r="D73" s="6"/>
      <c r="E73" s="7"/>
      <c r="F73" s="25">
        <f t="shared" si="16"/>
        <v>0</v>
      </c>
      <c r="G73" s="25">
        <f t="shared" si="17"/>
        <v>0</v>
      </c>
    </row>
    <row r="74" spans="1:7" x14ac:dyDescent="0.3">
      <c r="A74" s="13" t="s">
        <v>7</v>
      </c>
      <c r="B74" s="39">
        <v>30</v>
      </c>
      <c r="C74" s="6"/>
      <c r="D74" s="6"/>
      <c r="E74" s="7"/>
      <c r="F74" s="25">
        <f t="shared" si="16"/>
        <v>30</v>
      </c>
      <c r="G74" s="25">
        <f t="shared" si="17"/>
        <v>30</v>
      </c>
    </row>
    <row r="75" spans="1:7" x14ac:dyDescent="0.3">
      <c r="A75" s="13" t="s">
        <v>14</v>
      </c>
      <c r="B75" s="6"/>
      <c r="C75" s="6"/>
      <c r="D75" s="6"/>
      <c r="E75" s="7"/>
      <c r="F75" s="25">
        <f t="shared" si="16"/>
        <v>0</v>
      </c>
      <c r="G75" s="25">
        <f t="shared" si="17"/>
        <v>0</v>
      </c>
    </row>
    <row r="76" spans="1:7" x14ac:dyDescent="0.3">
      <c r="A76" s="13" t="s">
        <v>15</v>
      </c>
      <c r="B76" s="6"/>
      <c r="C76" s="6"/>
      <c r="D76" s="6"/>
      <c r="E76" s="7"/>
      <c r="F76" s="25">
        <f t="shared" si="16"/>
        <v>0</v>
      </c>
      <c r="G76" s="25">
        <f t="shared" si="17"/>
        <v>0</v>
      </c>
    </row>
    <row r="77" spans="1:7" x14ac:dyDescent="0.3">
      <c r="A77" s="14" t="str">
        <f>+'Actividades formativas'!A69</f>
        <v>Enfermería del Adulto</v>
      </c>
      <c r="B77" s="14"/>
      <c r="C77" s="14"/>
      <c r="D77" s="13"/>
      <c r="E77" s="13"/>
      <c r="F77" s="13"/>
    </row>
    <row r="78" spans="1:7" x14ac:dyDescent="0.3">
      <c r="A78" s="13" t="s">
        <v>16</v>
      </c>
      <c r="B78" s="21" t="str">
        <f>+'Actividades formativas'!B70</f>
        <v>Enfermería Clínica I</v>
      </c>
      <c r="C78" s="21" t="str">
        <f>+'Actividades formativas'!F70</f>
        <v>Enfermería Clínica II</v>
      </c>
      <c r="D78" s="10" t="str">
        <f>'Actividades formativas'!J70</f>
        <v>Enfermería de la Salud Sexual y Reproductiva</v>
      </c>
      <c r="E78" s="10">
        <f>'Actividades formativas'!N70</f>
        <v>0</v>
      </c>
      <c r="F78" s="24" t="s">
        <v>74</v>
      </c>
      <c r="G78" s="24" t="s">
        <v>75</v>
      </c>
    </row>
    <row r="79" spans="1:7" x14ac:dyDescent="0.3">
      <c r="A79" s="13" t="s">
        <v>4</v>
      </c>
      <c r="B79" s="39">
        <v>10</v>
      </c>
      <c r="C79" s="39">
        <v>10</v>
      </c>
      <c r="D79" s="39">
        <v>10</v>
      </c>
      <c r="E79" s="7"/>
      <c r="F79" s="25">
        <f>MIN(B79:E79)</f>
        <v>10</v>
      </c>
      <c r="G79" s="25">
        <f>MAX(B79:E79)</f>
        <v>10</v>
      </c>
    </row>
    <row r="80" spans="1:7" x14ac:dyDescent="0.3">
      <c r="A80" s="13" t="s">
        <v>5</v>
      </c>
      <c r="B80" s="39">
        <v>50</v>
      </c>
      <c r="C80" s="39">
        <v>50</v>
      </c>
      <c r="D80" s="39">
        <v>60</v>
      </c>
      <c r="E80" s="7"/>
      <c r="F80" s="25">
        <f t="shared" ref="F80:F84" si="18">MIN(B80:E80)</f>
        <v>50</v>
      </c>
      <c r="G80" s="25">
        <f t="shared" ref="G80:G84" si="19">MAX(B80:E80)</f>
        <v>60</v>
      </c>
    </row>
    <row r="81" spans="1:7" x14ac:dyDescent="0.3">
      <c r="A81" s="13" t="s">
        <v>6</v>
      </c>
      <c r="B81" s="39">
        <v>20</v>
      </c>
      <c r="C81" s="39">
        <v>20</v>
      </c>
      <c r="D81" s="39"/>
      <c r="E81" s="7"/>
      <c r="F81" s="25">
        <f t="shared" si="18"/>
        <v>20</v>
      </c>
      <c r="G81" s="25">
        <f t="shared" si="19"/>
        <v>20</v>
      </c>
    </row>
    <row r="82" spans="1:7" x14ac:dyDescent="0.3">
      <c r="A82" s="13" t="s">
        <v>7</v>
      </c>
      <c r="B82" s="39">
        <v>20</v>
      </c>
      <c r="C82" s="39">
        <v>20</v>
      </c>
      <c r="D82" s="39">
        <v>30</v>
      </c>
      <c r="E82" s="7"/>
      <c r="F82" s="25">
        <f t="shared" si="18"/>
        <v>20</v>
      </c>
      <c r="G82" s="25">
        <f t="shared" si="19"/>
        <v>30</v>
      </c>
    </row>
    <row r="83" spans="1:7" x14ac:dyDescent="0.3">
      <c r="A83" s="13" t="s">
        <v>14</v>
      </c>
      <c r="B83" s="39"/>
      <c r="C83" s="39"/>
      <c r="D83" s="39"/>
      <c r="E83" s="7"/>
      <c r="F83" s="25">
        <f t="shared" si="18"/>
        <v>0</v>
      </c>
      <c r="G83" s="25">
        <f t="shared" si="19"/>
        <v>0</v>
      </c>
    </row>
    <row r="84" spans="1:7" x14ac:dyDescent="0.3">
      <c r="A84" s="13" t="s">
        <v>15</v>
      </c>
      <c r="B84" s="39"/>
      <c r="C84" s="39"/>
      <c r="D84" s="39"/>
      <c r="E84" s="7"/>
      <c r="F84" s="25">
        <f t="shared" si="18"/>
        <v>0</v>
      </c>
      <c r="G84" s="25">
        <f t="shared" si="19"/>
        <v>0</v>
      </c>
    </row>
    <row r="85" spans="1:7" x14ac:dyDescent="0.3">
      <c r="A85" s="14" t="str">
        <f>+'Actividades formativas'!A76</f>
        <v>Enfermería del Envejecimiento</v>
      </c>
      <c r="B85" s="14"/>
      <c r="C85" s="14"/>
      <c r="D85" s="13"/>
      <c r="E85" s="13"/>
      <c r="F85" s="13"/>
    </row>
    <row r="86" spans="1:7" x14ac:dyDescent="0.3">
      <c r="A86" s="13" t="s">
        <v>16</v>
      </c>
      <c r="B86" s="21" t="str">
        <f>+'Actividades formativas'!B77</f>
        <v>Enfermería del Envejecimiento</v>
      </c>
      <c r="C86" s="21">
        <f>+'Actividades formativas'!F77</f>
        <v>0</v>
      </c>
      <c r="D86" s="10">
        <f>'Actividades formativas'!J77</f>
        <v>0</v>
      </c>
      <c r="E86" s="10">
        <f>'Actividades formativas'!N77</f>
        <v>0</v>
      </c>
      <c r="F86" s="24" t="s">
        <v>74</v>
      </c>
      <c r="G86" s="24" t="s">
        <v>75</v>
      </c>
    </row>
    <row r="87" spans="1:7" x14ac:dyDescent="0.3">
      <c r="A87" s="13" t="s">
        <v>4</v>
      </c>
      <c r="B87" s="39"/>
      <c r="C87" s="6"/>
      <c r="D87" s="6"/>
      <c r="E87" s="7"/>
      <c r="F87" s="25">
        <f>MIN(B87:E87)</f>
        <v>0</v>
      </c>
      <c r="G87" s="25">
        <f>MAX(B87:E87)</f>
        <v>0</v>
      </c>
    </row>
    <row r="88" spans="1:7" x14ac:dyDescent="0.3">
      <c r="A88" s="13" t="s">
        <v>5</v>
      </c>
      <c r="B88" s="39">
        <v>65</v>
      </c>
      <c r="C88" s="6"/>
      <c r="D88" s="6"/>
      <c r="E88" s="7"/>
      <c r="F88" s="25">
        <f t="shared" ref="F88:F92" si="20">MIN(B88:E88)</f>
        <v>65</v>
      </c>
      <c r="G88" s="25">
        <f t="shared" ref="G88:G92" si="21">MAX(B88:E88)</f>
        <v>65</v>
      </c>
    </row>
    <row r="89" spans="1:7" x14ac:dyDescent="0.3">
      <c r="A89" s="13" t="s">
        <v>6</v>
      </c>
      <c r="B89" s="39">
        <v>20</v>
      </c>
      <c r="C89" s="6"/>
      <c r="D89" s="6"/>
      <c r="E89" s="7"/>
      <c r="F89" s="25">
        <f t="shared" si="20"/>
        <v>20</v>
      </c>
      <c r="G89" s="25">
        <f t="shared" si="21"/>
        <v>20</v>
      </c>
    </row>
    <row r="90" spans="1:7" x14ac:dyDescent="0.3">
      <c r="A90" s="13" t="s">
        <v>7</v>
      </c>
      <c r="B90" s="39">
        <v>15</v>
      </c>
      <c r="C90" s="6"/>
      <c r="D90" s="6"/>
      <c r="E90" s="7"/>
      <c r="F90" s="25">
        <f t="shared" si="20"/>
        <v>15</v>
      </c>
      <c r="G90" s="25">
        <f t="shared" si="21"/>
        <v>15</v>
      </c>
    </row>
    <row r="91" spans="1:7" x14ac:dyDescent="0.3">
      <c r="A91" s="13" t="s">
        <v>14</v>
      </c>
      <c r="B91" s="6"/>
      <c r="C91" s="6"/>
      <c r="D91" s="6"/>
      <c r="E91" s="7"/>
      <c r="F91" s="25">
        <f t="shared" si="20"/>
        <v>0</v>
      </c>
      <c r="G91" s="25">
        <f t="shared" si="21"/>
        <v>0</v>
      </c>
    </row>
    <row r="92" spans="1:7" x14ac:dyDescent="0.3">
      <c r="A92" s="13" t="s">
        <v>15</v>
      </c>
      <c r="B92" s="6"/>
      <c r="C92" s="6"/>
      <c r="D92" s="6"/>
      <c r="E92" s="7"/>
      <c r="F92" s="25">
        <f t="shared" si="20"/>
        <v>0</v>
      </c>
      <c r="G92" s="25">
        <f t="shared" si="21"/>
        <v>0</v>
      </c>
    </row>
    <row r="93" spans="1:7" x14ac:dyDescent="0.3">
      <c r="A93" s="14" t="str">
        <f>+'Actividades formativas'!A83</f>
        <v>Enfermería de Salud Mental</v>
      </c>
      <c r="B93" s="14"/>
      <c r="C93" s="14"/>
      <c r="D93" s="13"/>
      <c r="E93" s="13"/>
      <c r="F93" s="13"/>
    </row>
    <row r="94" spans="1:7" x14ac:dyDescent="0.3">
      <c r="A94" s="13" t="s">
        <v>16</v>
      </c>
      <c r="B94" s="21" t="str">
        <f>+'Actividades formativas'!B84</f>
        <v>Enfermería de Salud Mental</v>
      </c>
      <c r="C94" s="21">
        <f>+'Actividades formativas'!F84</f>
        <v>0</v>
      </c>
      <c r="D94" s="10">
        <f>'Actividades formativas'!J84</f>
        <v>0</v>
      </c>
      <c r="E94" s="10">
        <f>'Actividades formativas'!N84</f>
        <v>0</v>
      </c>
      <c r="F94" s="24" t="s">
        <v>74</v>
      </c>
      <c r="G94" s="24" t="s">
        <v>75</v>
      </c>
    </row>
    <row r="95" spans="1:7" x14ac:dyDescent="0.3">
      <c r="A95" s="13" t="s">
        <v>4</v>
      </c>
      <c r="B95" s="6"/>
      <c r="C95" s="6"/>
      <c r="D95" s="6"/>
      <c r="E95" s="7"/>
      <c r="F95" s="25">
        <f>MIN(B95:E95)</f>
        <v>0</v>
      </c>
      <c r="G95" s="25">
        <f>MAX(B95:E95)</f>
        <v>0</v>
      </c>
    </row>
    <row r="96" spans="1:7" x14ac:dyDescent="0.3">
      <c r="A96" s="13" t="s">
        <v>5</v>
      </c>
      <c r="B96" s="6">
        <v>70</v>
      </c>
      <c r="C96" s="6"/>
      <c r="D96" s="6"/>
      <c r="E96" s="7"/>
      <c r="F96" s="25">
        <f t="shared" ref="F96:F100" si="22">MIN(B96:E96)</f>
        <v>70</v>
      </c>
      <c r="G96" s="25">
        <f t="shared" ref="G96:G100" si="23">MAX(B96:E96)</f>
        <v>70</v>
      </c>
    </row>
    <row r="97" spans="1:7" x14ac:dyDescent="0.3">
      <c r="A97" s="13" t="s">
        <v>6</v>
      </c>
      <c r="B97" s="6">
        <v>30</v>
      </c>
      <c r="C97" s="6"/>
      <c r="D97" s="6"/>
      <c r="E97" s="7"/>
      <c r="F97" s="25">
        <f t="shared" si="22"/>
        <v>30</v>
      </c>
      <c r="G97" s="25">
        <f t="shared" si="23"/>
        <v>30</v>
      </c>
    </row>
    <row r="98" spans="1:7" x14ac:dyDescent="0.3">
      <c r="A98" s="13" t="s">
        <v>7</v>
      </c>
      <c r="B98" s="6"/>
      <c r="C98" s="6"/>
      <c r="D98" s="6"/>
      <c r="E98" s="7"/>
      <c r="F98" s="25">
        <f t="shared" si="22"/>
        <v>0</v>
      </c>
      <c r="G98" s="25">
        <f t="shared" si="23"/>
        <v>0</v>
      </c>
    </row>
    <row r="99" spans="1:7" x14ac:dyDescent="0.3">
      <c r="A99" s="13" t="s">
        <v>14</v>
      </c>
      <c r="B99" s="6"/>
      <c r="C99" s="6"/>
      <c r="D99" s="6"/>
      <c r="E99" s="7"/>
      <c r="F99" s="25">
        <f t="shared" si="22"/>
        <v>0</v>
      </c>
      <c r="G99" s="25">
        <f t="shared" si="23"/>
        <v>0</v>
      </c>
    </row>
    <row r="100" spans="1:7" x14ac:dyDescent="0.3">
      <c r="A100" s="13" t="s">
        <v>15</v>
      </c>
      <c r="B100" s="6"/>
      <c r="C100" s="6"/>
      <c r="D100" s="6"/>
      <c r="E100" s="7"/>
      <c r="F100" s="25">
        <f t="shared" si="22"/>
        <v>0</v>
      </c>
      <c r="G100" s="25">
        <f t="shared" si="23"/>
        <v>0</v>
      </c>
    </row>
    <row r="101" spans="1:7" x14ac:dyDescent="0.3">
      <c r="A101" s="14" t="str">
        <f>+'Actividades formativas'!A90</f>
        <v>Administración Sanitaria y Gestión de Cuidados</v>
      </c>
      <c r="B101" s="14"/>
      <c r="C101" s="14"/>
      <c r="D101" s="13"/>
      <c r="E101" s="13"/>
      <c r="F101" s="13"/>
    </row>
    <row r="102" spans="1:7" x14ac:dyDescent="0.3">
      <c r="A102" s="13" t="s">
        <v>16</v>
      </c>
      <c r="B102" s="21" t="str">
        <f>+'Actividades formativas'!B91</f>
        <v>Administración Sanitaria y Gestión de Cuidados</v>
      </c>
      <c r="C102" s="21">
        <f>+'Actividades formativas'!F91</f>
        <v>0</v>
      </c>
      <c r="D102" s="10">
        <f>'Actividades formativas'!J91</f>
        <v>0</v>
      </c>
      <c r="E102" s="10">
        <f>'Actividades formativas'!N91</f>
        <v>0</v>
      </c>
      <c r="F102" s="24" t="s">
        <v>74</v>
      </c>
      <c r="G102" s="24" t="s">
        <v>75</v>
      </c>
    </row>
    <row r="103" spans="1:7" x14ac:dyDescent="0.3">
      <c r="A103" s="13" t="s">
        <v>4</v>
      </c>
      <c r="B103" s="39">
        <v>5</v>
      </c>
      <c r="C103" s="6"/>
      <c r="D103" s="6"/>
      <c r="E103" s="7"/>
      <c r="F103" s="25">
        <f>MIN(B103:E103)</f>
        <v>5</v>
      </c>
      <c r="G103" s="25">
        <f>MAX(B103:E103)</f>
        <v>5</v>
      </c>
    </row>
    <row r="104" spans="1:7" x14ac:dyDescent="0.3">
      <c r="A104" s="13" t="s">
        <v>5</v>
      </c>
      <c r="B104" s="39">
        <v>60</v>
      </c>
      <c r="C104" s="6"/>
      <c r="D104" s="6"/>
      <c r="E104" s="7"/>
      <c r="F104" s="25">
        <f t="shared" ref="F104:F108" si="24">MIN(B104:E104)</f>
        <v>60</v>
      </c>
      <c r="G104" s="25">
        <f t="shared" ref="G104:G108" si="25">MAX(B104:E104)</f>
        <v>60</v>
      </c>
    </row>
    <row r="105" spans="1:7" x14ac:dyDescent="0.3">
      <c r="A105" s="13" t="s">
        <v>6</v>
      </c>
      <c r="B105" s="39">
        <v>20</v>
      </c>
      <c r="C105" s="6"/>
      <c r="D105" s="6"/>
      <c r="E105" s="7"/>
      <c r="F105" s="25">
        <f t="shared" si="24"/>
        <v>20</v>
      </c>
      <c r="G105" s="25">
        <f t="shared" si="25"/>
        <v>20</v>
      </c>
    </row>
    <row r="106" spans="1:7" x14ac:dyDescent="0.3">
      <c r="A106" s="13" t="s">
        <v>7</v>
      </c>
      <c r="B106" s="39">
        <v>15</v>
      </c>
      <c r="C106" s="6"/>
      <c r="D106" s="6"/>
      <c r="E106" s="7"/>
      <c r="F106" s="25">
        <f t="shared" si="24"/>
        <v>15</v>
      </c>
      <c r="G106" s="25">
        <f t="shared" si="25"/>
        <v>15</v>
      </c>
    </row>
    <row r="107" spans="1:7" x14ac:dyDescent="0.3">
      <c r="A107" s="13" t="s">
        <v>14</v>
      </c>
      <c r="B107" s="39"/>
      <c r="C107" s="6"/>
      <c r="D107" s="6"/>
      <c r="E107" s="7"/>
      <c r="F107" s="25">
        <f t="shared" si="24"/>
        <v>0</v>
      </c>
      <c r="G107" s="25">
        <f t="shared" si="25"/>
        <v>0</v>
      </c>
    </row>
    <row r="108" spans="1:7" x14ac:dyDescent="0.3">
      <c r="A108" s="13" t="s">
        <v>15</v>
      </c>
      <c r="B108" s="6"/>
      <c r="C108" s="6"/>
      <c r="D108" s="6"/>
      <c r="E108" s="7"/>
      <c r="F108" s="25">
        <f t="shared" si="24"/>
        <v>0</v>
      </c>
      <c r="G108" s="25">
        <f t="shared" si="25"/>
        <v>0</v>
      </c>
    </row>
    <row r="109" spans="1:7" x14ac:dyDescent="0.3">
      <c r="A109" s="14" t="str">
        <f>+'Actividades formativas'!A97</f>
        <v>Cuidados Complementarios en Enfermería</v>
      </c>
      <c r="B109" s="14"/>
      <c r="C109" s="14"/>
      <c r="D109" s="13"/>
      <c r="E109" s="13"/>
      <c r="F109" s="13"/>
    </row>
    <row r="110" spans="1:7" x14ac:dyDescent="0.3">
      <c r="A110" s="13" t="s">
        <v>16</v>
      </c>
      <c r="B110" s="21" t="str">
        <f>+'Actividades formativas'!B98</f>
        <v>Cuidados Complementarios en Enfermería</v>
      </c>
      <c r="C110" s="21">
        <f>+'Actividades formativas'!F98</f>
        <v>0</v>
      </c>
      <c r="D110" s="10">
        <f>'Actividades formativas'!J98</f>
        <v>0</v>
      </c>
      <c r="E110" s="10">
        <f>'Actividades formativas'!N98</f>
        <v>0</v>
      </c>
      <c r="F110" s="24" t="s">
        <v>74</v>
      </c>
      <c r="G110" s="24" t="s">
        <v>75</v>
      </c>
    </row>
    <row r="111" spans="1:7" x14ac:dyDescent="0.3">
      <c r="A111" s="13" t="s">
        <v>4</v>
      </c>
      <c r="B111" s="45">
        <v>10</v>
      </c>
      <c r="C111" s="6"/>
      <c r="D111" s="6"/>
      <c r="E111" s="7"/>
      <c r="F111" s="25">
        <f>MIN(B111:E111)</f>
        <v>10</v>
      </c>
      <c r="G111" s="25">
        <f>MAX(B111:E111)</f>
        <v>10</v>
      </c>
    </row>
    <row r="112" spans="1:7" x14ac:dyDescent="0.3">
      <c r="A112" s="13" t="s">
        <v>5</v>
      </c>
      <c r="B112" s="46">
        <v>70</v>
      </c>
      <c r="C112" s="6"/>
      <c r="D112" s="6"/>
      <c r="E112" s="7"/>
      <c r="F112" s="25">
        <f t="shared" ref="F112:F116" si="26">MIN(B112:E112)</f>
        <v>70</v>
      </c>
      <c r="G112" s="25">
        <f t="shared" ref="G112:G116" si="27">MAX(B112:E112)</f>
        <v>70</v>
      </c>
    </row>
    <row r="113" spans="1:7" x14ac:dyDescent="0.3">
      <c r="A113" s="13" t="s">
        <v>6</v>
      </c>
      <c r="B113" s="46"/>
      <c r="C113" s="6"/>
      <c r="D113" s="6"/>
      <c r="E113" s="7"/>
      <c r="F113" s="25">
        <f t="shared" si="26"/>
        <v>0</v>
      </c>
      <c r="G113" s="25">
        <f t="shared" si="27"/>
        <v>0</v>
      </c>
    </row>
    <row r="114" spans="1:7" x14ac:dyDescent="0.3">
      <c r="A114" s="13" t="s">
        <v>7</v>
      </c>
      <c r="B114" s="46">
        <v>20</v>
      </c>
      <c r="C114" s="6"/>
      <c r="D114" s="6"/>
      <c r="E114" s="7"/>
      <c r="F114" s="25">
        <f t="shared" si="26"/>
        <v>20</v>
      </c>
      <c r="G114" s="25">
        <f t="shared" si="27"/>
        <v>20</v>
      </c>
    </row>
    <row r="115" spans="1:7" x14ac:dyDescent="0.3">
      <c r="A115" s="13" t="s">
        <v>14</v>
      </c>
      <c r="B115" s="46"/>
      <c r="C115" s="6"/>
      <c r="D115" s="6"/>
      <c r="E115" s="7"/>
      <c r="F115" s="25">
        <f t="shared" si="26"/>
        <v>0</v>
      </c>
      <c r="G115" s="25">
        <f t="shared" si="27"/>
        <v>0</v>
      </c>
    </row>
    <row r="116" spans="1:7" x14ac:dyDescent="0.3">
      <c r="A116" s="13" t="s">
        <v>15</v>
      </c>
      <c r="B116" s="35"/>
      <c r="C116" s="6"/>
      <c r="D116" s="6"/>
      <c r="E116" s="7"/>
      <c r="F116" s="25">
        <f t="shared" si="26"/>
        <v>0</v>
      </c>
      <c r="G116" s="25">
        <f t="shared" si="27"/>
        <v>0</v>
      </c>
    </row>
    <row r="117" spans="1:7" x14ac:dyDescent="0.3">
      <c r="A117" s="14" t="str">
        <f>+'Actividades formativas'!A104</f>
        <v>Atención de Enfermería a Personas en Estado de Necesidad y Terminales</v>
      </c>
      <c r="B117" s="14"/>
      <c r="C117" s="14"/>
      <c r="D117" s="13"/>
      <c r="E117" s="13"/>
      <c r="F117" s="13"/>
    </row>
    <row r="118" spans="1:7" x14ac:dyDescent="0.3">
      <c r="A118" s="13" t="s">
        <v>16</v>
      </c>
      <c r="B118" s="21" t="str">
        <f>+'Actividades formativas'!B105</f>
        <v>Atención de Enfermería a Personas en Estado de Necesidad y Terminales</v>
      </c>
      <c r="C118" s="21">
        <f>+'Actividades formativas'!F105</f>
        <v>0</v>
      </c>
      <c r="D118" s="10">
        <f>'Actividades formativas'!J105</f>
        <v>0</v>
      </c>
      <c r="E118" s="10">
        <f>'Actividades formativas'!N105</f>
        <v>0</v>
      </c>
      <c r="F118" s="24" t="s">
        <v>74</v>
      </c>
      <c r="G118" s="24" t="s">
        <v>75</v>
      </c>
    </row>
    <row r="119" spans="1:7" x14ac:dyDescent="0.3">
      <c r="A119" s="13" t="s">
        <v>4</v>
      </c>
      <c r="B119" s="39"/>
      <c r="C119" s="6"/>
      <c r="D119" s="6"/>
      <c r="E119" s="7"/>
      <c r="F119" s="25">
        <f>MIN(B119:E119)</f>
        <v>0</v>
      </c>
      <c r="G119" s="25">
        <f>MAX(B119:E119)</f>
        <v>0</v>
      </c>
    </row>
    <row r="120" spans="1:7" x14ac:dyDescent="0.3">
      <c r="A120" s="13" t="s">
        <v>5</v>
      </c>
      <c r="B120" s="39">
        <v>65</v>
      </c>
      <c r="C120" s="6"/>
      <c r="D120" s="6"/>
      <c r="E120" s="7"/>
      <c r="F120" s="25">
        <f t="shared" ref="F120:F124" si="28">MIN(B120:E120)</f>
        <v>65</v>
      </c>
      <c r="G120" s="25">
        <f t="shared" ref="G120:G124" si="29">MAX(B120:E120)</f>
        <v>65</v>
      </c>
    </row>
    <row r="121" spans="1:7" x14ac:dyDescent="0.3">
      <c r="A121" s="13" t="s">
        <v>6</v>
      </c>
      <c r="B121" s="39">
        <v>15</v>
      </c>
      <c r="C121" s="6"/>
      <c r="D121" s="6"/>
      <c r="E121" s="7"/>
      <c r="F121" s="25">
        <f t="shared" si="28"/>
        <v>15</v>
      </c>
      <c r="G121" s="25">
        <f t="shared" si="29"/>
        <v>15</v>
      </c>
    </row>
    <row r="122" spans="1:7" x14ac:dyDescent="0.3">
      <c r="A122" s="13" t="s">
        <v>7</v>
      </c>
      <c r="B122" s="39">
        <v>20</v>
      </c>
      <c r="C122" s="6"/>
      <c r="D122" s="6"/>
      <c r="E122" s="7"/>
      <c r="F122" s="25">
        <f t="shared" si="28"/>
        <v>20</v>
      </c>
      <c r="G122" s="25">
        <f t="shared" si="29"/>
        <v>20</v>
      </c>
    </row>
    <row r="123" spans="1:7" x14ac:dyDescent="0.3">
      <c r="A123" s="13" t="s">
        <v>14</v>
      </c>
      <c r="B123" s="39"/>
      <c r="C123" s="6"/>
      <c r="D123" s="6"/>
      <c r="E123" s="7"/>
      <c r="F123" s="25">
        <f t="shared" si="28"/>
        <v>0</v>
      </c>
      <c r="G123" s="25">
        <f t="shared" si="29"/>
        <v>0</v>
      </c>
    </row>
    <row r="124" spans="1:7" x14ac:dyDescent="0.3">
      <c r="A124" s="13" t="s">
        <v>15</v>
      </c>
      <c r="B124" s="6"/>
      <c r="C124" s="6"/>
      <c r="D124" s="6"/>
      <c r="E124" s="7"/>
      <c r="F124" s="25">
        <f t="shared" si="28"/>
        <v>0</v>
      </c>
      <c r="G124" s="25">
        <f t="shared" si="29"/>
        <v>0</v>
      </c>
    </row>
    <row r="125" spans="1:7" x14ac:dyDescent="0.3">
      <c r="A125" s="14" t="str">
        <f>+'Actividades formativas'!A111</f>
        <v>Relaciones Humanas y Terapéuticas en Enfermería</v>
      </c>
      <c r="B125" s="14"/>
      <c r="C125" s="14"/>
      <c r="D125" s="13"/>
      <c r="E125" s="13"/>
      <c r="F125" s="13"/>
    </row>
    <row r="126" spans="1:7" x14ac:dyDescent="0.3">
      <c r="A126" s="13" t="s">
        <v>16</v>
      </c>
      <c r="B126" s="21" t="str">
        <f>+'Actividades formativas'!B112</f>
        <v>Relaciones Humanas y Terapéuticas en Enfermería</v>
      </c>
      <c r="C126" s="21">
        <f>+'Actividades formativas'!F112</f>
        <v>0</v>
      </c>
      <c r="D126" s="10">
        <f>'Actividades formativas'!J112</f>
        <v>0</v>
      </c>
      <c r="E126" s="10">
        <f>'Actividades formativas'!N112</f>
        <v>0</v>
      </c>
      <c r="F126" s="24" t="s">
        <v>74</v>
      </c>
      <c r="G126" s="24" t="s">
        <v>75</v>
      </c>
    </row>
    <row r="127" spans="1:7" x14ac:dyDescent="0.3">
      <c r="A127" s="13" t="s">
        <v>4</v>
      </c>
      <c r="B127" s="39">
        <v>10</v>
      </c>
      <c r="C127" s="6"/>
      <c r="D127" s="6"/>
      <c r="E127" s="7"/>
      <c r="F127" s="25">
        <f>MIN(B127:E127)</f>
        <v>10</v>
      </c>
      <c r="G127" s="25">
        <f>MAX(B127:E127)</f>
        <v>10</v>
      </c>
    </row>
    <row r="128" spans="1:7" x14ac:dyDescent="0.3">
      <c r="A128" s="13" t="s">
        <v>5</v>
      </c>
      <c r="B128" s="39">
        <v>80</v>
      </c>
      <c r="C128" s="6"/>
      <c r="D128" s="6"/>
      <c r="E128" s="7"/>
      <c r="F128" s="25">
        <f t="shared" ref="F128:F132" si="30">MIN(B128:E128)</f>
        <v>80</v>
      </c>
      <c r="G128" s="25">
        <f t="shared" ref="G128:G132" si="31">MAX(B128:E128)</f>
        <v>80</v>
      </c>
    </row>
    <row r="129" spans="1:7" x14ac:dyDescent="0.3">
      <c r="A129" s="13" t="s">
        <v>6</v>
      </c>
      <c r="B129" s="39">
        <v>10</v>
      </c>
      <c r="C129" s="6"/>
      <c r="D129" s="6"/>
      <c r="E129" s="7"/>
      <c r="F129" s="25">
        <f t="shared" si="30"/>
        <v>10</v>
      </c>
      <c r="G129" s="25">
        <f t="shared" si="31"/>
        <v>10</v>
      </c>
    </row>
    <row r="130" spans="1:7" x14ac:dyDescent="0.3">
      <c r="A130" s="13" t="s">
        <v>7</v>
      </c>
      <c r="B130" s="39"/>
      <c r="C130" s="6"/>
      <c r="D130" s="6"/>
      <c r="E130" s="7"/>
      <c r="F130" s="25">
        <f t="shared" si="30"/>
        <v>0</v>
      </c>
      <c r="G130" s="25">
        <f t="shared" si="31"/>
        <v>0</v>
      </c>
    </row>
    <row r="131" spans="1:7" x14ac:dyDescent="0.3">
      <c r="A131" s="13" t="s">
        <v>14</v>
      </c>
      <c r="B131" s="6"/>
      <c r="C131" s="6"/>
      <c r="D131" s="6"/>
      <c r="E131" s="7"/>
      <c r="F131" s="25">
        <f t="shared" si="30"/>
        <v>0</v>
      </c>
      <c r="G131" s="25">
        <f t="shared" si="31"/>
        <v>0</v>
      </c>
    </row>
    <row r="132" spans="1:7" x14ac:dyDescent="0.3">
      <c r="A132" s="13" t="s">
        <v>15</v>
      </c>
      <c r="B132" s="6"/>
      <c r="C132" s="6"/>
      <c r="D132" s="6"/>
      <c r="E132" s="7"/>
      <c r="F132" s="25">
        <f t="shared" si="30"/>
        <v>0</v>
      </c>
      <c r="G132" s="25">
        <f t="shared" si="31"/>
        <v>0</v>
      </c>
    </row>
    <row r="133" spans="1:7" x14ac:dyDescent="0.3">
      <c r="A133" s="14" t="str">
        <f>+'Actividades formativas'!A118</f>
        <v>Prácticum</v>
      </c>
      <c r="B133" s="14"/>
      <c r="C133" s="14"/>
      <c r="D133" s="13"/>
      <c r="E133" s="13"/>
      <c r="F133" s="13"/>
    </row>
    <row r="134" spans="1:7" x14ac:dyDescent="0.3">
      <c r="A134" s="13" t="s">
        <v>16</v>
      </c>
      <c r="B134" s="21" t="str">
        <f>+'Actividades formativas'!B119</f>
        <v>Prácticum I (12 ECTS)</v>
      </c>
      <c r="C134" s="21" t="str">
        <f>+'Actividades formativas'!F119</f>
        <v>Prácticum II (12 ECTS)</v>
      </c>
      <c r="D134" s="10" t="str">
        <f>'Actividades formativas'!J119</f>
        <v>Prácticum III (12 ECTS)</v>
      </c>
      <c r="E134" s="10" t="str">
        <f>'Actividades formativas'!N119</f>
        <v>Prácticum IV (12 ECTS)</v>
      </c>
      <c r="F134" s="24" t="s">
        <v>74</v>
      </c>
      <c r="G134" s="24" t="s">
        <v>75</v>
      </c>
    </row>
    <row r="135" spans="1:7" x14ac:dyDescent="0.3">
      <c r="A135" s="13" t="s">
        <v>4</v>
      </c>
      <c r="B135" s="39">
        <v>40</v>
      </c>
      <c r="C135" s="39">
        <v>40</v>
      </c>
      <c r="D135" s="39">
        <v>40</v>
      </c>
      <c r="E135" s="39">
        <v>40</v>
      </c>
      <c r="F135" s="25">
        <f>MIN(B135:E135)</f>
        <v>40</v>
      </c>
      <c r="G135" s="25">
        <f>MAX(B135:E135)</f>
        <v>40</v>
      </c>
    </row>
    <row r="136" spans="1:7" x14ac:dyDescent="0.3">
      <c r="A136" s="13" t="s">
        <v>5</v>
      </c>
      <c r="B136" s="39">
        <v>20</v>
      </c>
      <c r="C136" s="39">
        <v>20</v>
      </c>
      <c r="D136" s="39">
        <v>20</v>
      </c>
      <c r="E136" s="39">
        <v>20</v>
      </c>
      <c r="F136" s="25">
        <f t="shared" ref="F136:F140" si="32">MIN(B136:E136)</f>
        <v>20</v>
      </c>
      <c r="G136" s="25">
        <f t="shared" ref="G136:G140" si="33">MAX(B136:E136)</f>
        <v>20</v>
      </c>
    </row>
    <row r="137" spans="1:7" x14ac:dyDescent="0.3">
      <c r="A137" s="13" t="s">
        <v>6</v>
      </c>
      <c r="B137" s="39">
        <v>30</v>
      </c>
      <c r="C137" s="39">
        <v>30</v>
      </c>
      <c r="D137" s="39">
        <v>30</v>
      </c>
      <c r="E137" s="39">
        <v>30</v>
      </c>
      <c r="F137" s="25">
        <f t="shared" si="32"/>
        <v>30</v>
      </c>
      <c r="G137" s="25">
        <f t="shared" si="33"/>
        <v>30</v>
      </c>
    </row>
    <row r="138" spans="1:7" x14ac:dyDescent="0.3">
      <c r="A138" s="13" t="s">
        <v>7</v>
      </c>
      <c r="B138" s="39"/>
      <c r="C138" s="39"/>
      <c r="D138" s="39"/>
      <c r="E138" s="39"/>
      <c r="F138" s="25">
        <f t="shared" si="32"/>
        <v>0</v>
      </c>
      <c r="G138" s="25">
        <f t="shared" si="33"/>
        <v>0</v>
      </c>
    </row>
    <row r="139" spans="1:7" x14ac:dyDescent="0.3">
      <c r="A139" s="13" t="s">
        <v>14</v>
      </c>
      <c r="B139" s="39">
        <v>10</v>
      </c>
      <c r="C139" s="39">
        <v>10</v>
      </c>
      <c r="D139" s="39">
        <v>10</v>
      </c>
      <c r="E139" s="39">
        <v>10</v>
      </c>
      <c r="F139" s="25">
        <f t="shared" si="32"/>
        <v>10</v>
      </c>
      <c r="G139" s="25">
        <f t="shared" si="33"/>
        <v>10</v>
      </c>
    </row>
    <row r="140" spans="1:7" x14ac:dyDescent="0.3">
      <c r="A140" s="13" t="s">
        <v>15</v>
      </c>
      <c r="B140" s="39"/>
      <c r="C140" s="39"/>
      <c r="D140" s="39"/>
      <c r="E140" s="41"/>
      <c r="F140" s="25">
        <f t="shared" si="32"/>
        <v>0</v>
      </c>
      <c r="G140" s="25">
        <f t="shared" si="33"/>
        <v>0</v>
      </c>
    </row>
    <row r="141" spans="1:7" x14ac:dyDescent="0.3">
      <c r="A141" s="14" t="str">
        <f>+'Actividades formativas'!A126</f>
        <v>Trabajo Fin de Grado</v>
      </c>
      <c r="B141" s="14"/>
      <c r="C141" s="14"/>
      <c r="D141" s="13"/>
      <c r="E141" s="13"/>
      <c r="F141" s="13"/>
    </row>
    <row r="142" spans="1:7" x14ac:dyDescent="0.3">
      <c r="A142" s="13" t="s">
        <v>16</v>
      </c>
      <c r="B142" s="21" t="str">
        <f>+'Actividades formativas'!B127</f>
        <v>Trabajo Fin de Grado</v>
      </c>
      <c r="C142" s="21">
        <f>+'Actividades formativas'!F127</f>
        <v>0</v>
      </c>
      <c r="D142" s="10">
        <f>'Actividades formativas'!J127</f>
        <v>0</v>
      </c>
      <c r="E142" s="10">
        <f>'Actividades formativas'!N127</f>
        <v>0</v>
      </c>
      <c r="F142" s="24" t="s">
        <v>74</v>
      </c>
      <c r="G142" s="24" t="s">
        <v>75</v>
      </c>
    </row>
    <row r="143" spans="1:7" x14ac:dyDescent="0.3">
      <c r="A143" s="13" t="s">
        <v>4</v>
      </c>
      <c r="B143" s="6"/>
      <c r="C143" s="6"/>
      <c r="D143" s="6"/>
      <c r="E143" s="7"/>
      <c r="F143" s="25">
        <f>MIN(B143:E143)</f>
        <v>0</v>
      </c>
      <c r="G143" s="25">
        <f>MAX(B143:E143)</f>
        <v>0</v>
      </c>
    </row>
    <row r="144" spans="1:7" x14ac:dyDescent="0.3">
      <c r="A144" s="13" t="s">
        <v>5</v>
      </c>
      <c r="B144" s="6"/>
      <c r="C144" s="6"/>
      <c r="D144" s="6"/>
      <c r="E144" s="7"/>
      <c r="F144" s="25">
        <f t="shared" ref="F144:F148" si="34">MIN(B144:E144)</f>
        <v>0</v>
      </c>
      <c r="G144" s="25">
        <f t="shared" ref="G144:G148" si="35">MAX(B144:E144)</f>
        <v>0</v>
      </c>
    </row>
    <row r="145" spans="1:7" x14ac:dyDescent="0.3">
      <c r="A145" s="13" t="s">
        <v>6</v>
      </c>
      <c r="B145" s="6"/>
      <c r="C145" s="6"/>
      <c r="D145" s="6"/>
      <c r="E145" s="7"/>
      <c r="F145" s="25">
        <f t="shared" si="34"/>
        <v>0</v>
      </c>
      <c r="G145" s="25">
        <f t="shared" si="35"/>
        <v>0</v>
      </c>
    </row>
    <row r="146" spans="1:7" x14ac:dyDescent="0.3">
      <c r="A146" s="13" t="s">
        <v>7</v>
      </c>
      <c r="B146" s="6"/>
      <c r="C146" s="6"/>
      <c r="D146" s="6"/>
      <c r="E146" s="7"/>
      <c r="F146" s="25">
        <f t="shared" si="34"/>
        <v>0</v>
      </c>
      <c r="G146" s="25">
        <f t="shared" si="35"/>
        <v>0</v>
      </c>
    </row>
    <row r="147" spans="1:7" x14ac:dyDescent="0.3">
      <c r="A147" s="13" t="s">
        <v>14</v>
      </c>
      <c r="B147" s="6"/>
      <c r="C147" s="6"/>
      <c r="D147" s="6"/>
      <c r="E147" s="7"/>
      <c r="F147" s="25">
        <f t="shared" si="34"/>
        <v>0</v>
      </c>
      <c r="G147" s="25">
        <f t="shared" si="35"/>
        <v>0</v>
      </c>
    </row>
    <row r="148" spans="1:7" x14ac:dyDescent="0.3">
      <c r="A148" s="13" t="s">
        <v>15</v>
      </c>
      <c r="B148" s="39">
        <v>100</v>
      </c>
      <c r="C148" s="6"/>
      <c r="D148" s="6"/>
      <c r="E148" s="7"/>
      <c r="F148" s="25">
        <f t="shared" si="34"/>
        <v>100</v>
      </c>
      <c r="G148" s="25">
        <f t="shared" si="35"/>
        <v>100</v>
      </c>
    </row>
    <row r="149" spans="1:7" x14ac:dyDescent="0.3">
      <c r="A149" s="14" t="str">
        <f>+'Actividades formativas'!A134</f>
        <v>Enfermería en la Cooperación para el Desarrollo</v>
      </c>
      <c r="B149" s="14"/>
      <c r="C149" s="14"/>
      <c r="D149" s="13"/>
      <c r="E149" s="13"/>
      <c r="F149" s="13"/>
    </row>
    <row r="150" spans="1:7" x14ac:dyDescent="0.3">
      <c r="A150" s="13" t="s">
        <v>16</v>
      </c>
      <c r="B150" s="21" t="str">
        <f>+'Actividades formativas'!B135</f>
        <v>Enfermería en la Cooperación para el Desarrollo</v>
      </c>
      <c r="C150" s="21">
        <f>+'Actividades formativas'!F135</f>
        <v>0</v>
      </c>
      <c r="D150" s="10">
        <f>'Actividades formativas'!J135</f>
        <v>0</v>
      </c>
      <c r="E150" s="10">
        <f>'Actividades formativas'!N135</f>
        <v>0</v>
      </c>
      <c r="F150" s="24" t="s">
        <v>74</v>
      </c>
      <c r="G150" s="24" t="s">
        <v>75</v>
      </c>
    </row>
    <row r="151" spans="1:7" x14ac:dyDescent="0.3">
      <c r="A151" s="13" t="s">
        <v>4</v>
      </c>
      <c r="B151" s="6"/>
      <c r="C151" s="6"/>
      <c r="D151" s="6"/>
      <c r="E151" s="7"/>
      <c r="F151" s="25">
        <f>MIN(B151:E151)</f>
        <v>0</v>
      </c>
      <c r="G151" s="25">
        <f>MAX(B151:E151)</f>
        <v>0</v>
      </c>
    </row>
    <row r="152" spans="1:7" x14ac:dyDescent="0.3">
      <c r="A152" s="13" t="s">
        <v>5</v>
      </c>
      <c r="B152" s="6">
        <v>70</v>
      </c>
      <c r="C152" s="6"/>
      <c r="D152" s="6"/>
      <c r="E152" s="7"/>
      <c r="F152" s="25">
        <f t="shared" ref="F152:F156" si="36">MIN(B152:E152)</f>
        <v>70</v>
      </c>
      <c r="G152" s="25">
        <f t="shared" ref="G152:G156" si="37">MAX(B152:E152)</f>
        <v>70</v>
      </c>
    </row>
    <row r="153" spans="1:7" x14ac:dyDescent="0.3">
      <c r="A153" s="13" t="s">
        <v>6</v>
      </c>
      <c r="B153" s="6">
        <v>30</v>
      </c>
      <c r="C153" s="6"/>
      <c r="D153" s="6"/>
      <c r="E153" s="7"/>
      <c r="F153" s="25">
        <f t="shared" si="36"/>
        <v>30</v>
      </c>
      <c r="G153" s="25">
        <f t="shared" si="37"/>
        <v>30</v>
      </c>
    </row>
    <row r="154" spans="1:7" x14ac:dyDescent="0.3">
      <c r="A154" s="13" t="s">
        <v>7</v>
      </c>
      <c r="B154" s="6"/>
      <c r="C154" s="6"/>
      <c r="D154" s="6"/>
      <c r="E154" s="7"/>
      <c r="F154" s="25">
        <f t="shared" si="36"/>
        <v>0</v>
      </c>
      <c r="G154" s="25">
        <f t="shared" si="37"/>
        <v>0</v>
      </c>
    </row>
    <row r="155" spans="1:7" x14ac:dyDescent="0.3">
      <c r="A155" s="13" t="s">
        <v>14</v>
      </c>
      <c r="B155" s="6"/>
      <c r="C155" s="6"/>
      <c r="D155" s="6"/>
      <c r="E155" s="7"/>
      <c r="F155" s="25">
        <f t="shared" si="36"/>
        <v>0</v>
      </c>
      <c r="G155" s="25">
        <f t="shared" si="37"/>
        <v>0</v>
      </c>
    </row>
    <row r="156" spans="1:7" x14ac:dyDescent="0.3">
      <c r="A156" s="13" t="s">
        <v>15</v>
      </c>
      <c r="B156" s="6"/>
      <c r="C156" s="6"/>
      <c r="D156" s="6"/>
      <c r="E156" s="7"/>
      <c r="F156" s="25">
        <f t="shared" si="36"/>
        <v>0</v>
      </c>
      <c r="G156" s="25">
        <f t="shared" si="37"/>
        <v>0</v>
      </c>
    </row>
    <row r="157" spans="1:7" x14ac:dyDescent="0.3">
      <c r="A157" s="14" t="str">
        <f>+'Actividades formativas'!A141</f>
        <v>Cuidados de Enfermería en la Discapacidad y el Espacio Sociosanitario</v>
      </c>
      <c r="B157" s="14"/>
      <c r="C157" s="14"/>
      <c r="D157" s="13"/>
      <c r="E157" s="13"/>
      <c r="F157" s="13"/>
    </row>
    <row r="158" spans="1:7" x14ac:dyDescent="0.3">
      <c r="A158" s="13" t="s">
        <v>16</v>
      </c>
      <c r="B158" s="21" t="str">
        <f>+'Actividades formativas'!B142</f>
        <v>Cuidados de Enfermería en la Discapacidad y el Espacio Sociosanitario</v>
      </c>
      <c r="C158" s="21">
        <f>+'Actividades formativas'!F142</f>
        <v>0</v>
      </c>
      <c r="D158" s="10">
        <f>'Actividades formativas'!J142</f>
        <v>0</v>
      </c>
      <c r="E158" s="10">
        <f>'Actividades formativas'!N142</f>
        <v>0</v>
      </c>
      <c r="F158" s="24" t="s">
        <v>74</v>
      </c>
      <c r="G158" s="24" t="s">
        <v>75</v>
      </c>
    </row>
    <row r="159" spans="1:7" x14ac:dyDescent="0.3">
      <c r="A159" s="13" t="s">
        <v>4</v>
      </c>
      <c r="B159" s="6"/>
      <c r="C159" s="6"/>
      <c r="D159" s="6"/>
      <c r="E159" s="7"/>
      <c r="F159" s="25">
        <f>MIN(B159:E159)</f>
        <v>0</v>
      </c>
      <c r="G159" s="25">
        <f>MAX(B159:E159)</f>
        <v>0</v>
      </c>
    </row>
    <row r="160" spans="1:7" x14ac:dyDescent="0.3">
      <c r="A160" s="13" t="s">
        <v>5</v>
      </c>
      <c r="B160" s="6">
        <v>65</v>
      </c>
      <c r="C160" s="6"/>
      <c r="D160" s="6"/>
      <c r="E160" s="7"/>
      <c r="F160" s="25">
        <f t="shared" ref="F160:F164" si="38">MIN(B160:E160)</f>
        <v>65</v>
      </c>
      <c r="G160" s="25">
        <f t="shared" ref="G160:G164" si="39">MAX(B160:E160)</f>
        <v>65</v>
      </c>
    </row>
    <row r="161" spans="1:7" x14ac:dyDescent="0.3">
      <c r="A161" s="13" t="s">
        <v>6</v>
      </c>
      <c r="B161" s="6">
        <v>35</v>
      </c>
      <c r="C161" s="6"/>
      <c r="D161" s="6"/>
      <c r="E161" s="7"/>
      <c r="F161" s="25">
        <f t="shared" si="38"/>
        <v>35</v>
      </c>
      <c r="G161" s="25">
        <f t="shared" si="39"/>
        <v>35</v>
      </c>
    </row>
    <row r="162" spans="1:7" x14ac:dyDescent="0.3">
      <c r="A162" s="13" t="s">
        <v>7</v>
      </c>
      <c r="B162" s="6"/>
      <c r="C162" s="6"/>
      <c r="D162" s="6"/>
      <c r="E162" s="7"/>
      <c r="F162" s="25">
        <f t="shared" si="38"/>
        <v>0</v>
      </c>
      <c r="G162" s="25">
        <f t="shared" si="39"/>
        <v>0</v>
      </c>
    </row>
    <row r="163" spans="1:7" x14ac:dyDescent="0.3">
      <c r="A163" s="13" t="s">
        <v>14</v>
      </c>
      <c r="B163" s="6"/>
      <c r="C163" s="6"/>
      <c r="D163" s="6"/>
      <c r="E163" s="7"/>
      <c r="F163" s="25">
        <f t="shared" si="38"/>
        <v>0</v>
      </c>
      <c r="G163" s="25">
        <f t="shared" si="39"/>
        <v>0</v>
      </c>
    </row>
    <row r="164" spans="1:7" x14ac:dyDescent="0.3">
      <c r="A164" s="13" t="s">
        <v>15</v>
      </c>
      <c r="B164" s="6"/>
      <c r="C164" s="6"/>
      <c r="D164" s="6"/>
      <c r="E164" s="7"/>
      <c r="F164" s="25">
        <f t="shared" si="38"/>
        <v>0</v>
      </c>
      <c r="G164" s="25">
        <f t="shared" si="39"/>
        <v>0</v>
      </c>
    </row>
    <row r="165" spans="1:7" x14ac:dyDescent="0.3">
      <c r="A165" s="14" t="str">
        <f>+'Actividades formativas'!A148</f>
        <v>Atención de Enfermería en el Ámbito Educativo y Laboral</v>
      </c>
      <c r="B165" s="14"/>
      <c r="C165" s="14"/>
      <c r="D165" s="13"/>
      <c r="E165" s="13"/>
      <c r="F165" s="13"/>
    </row>
    <row r="166" spans="1:7" x14ac:dyDescent="0.3">
      <c r="A166" s="13" t="s">
        <v>16</v>
      </c>
      <c r="B166" s="21" t="str">
        <f>+'Actividades formativas'!B149</f>
        <v>Atención de Enfermería en el Ámbito Educativo y Laboral</v>
      </c>
      <c r="C166" s="21">
        <f>+'Actividades formativas'!F149</f>
        <v>0</v>
      </c>
      <c r="D166" s="10">
        <f>'Actividades formativas'!J149</f>
        <v>0</v>
      </c>
      <c r="E166" s="10">
        <f>'Actividades formativas'!N149</f>
        <v>0</v>
      </c>
      <c r="F166" s="24" t="s">
        <v>74</v>
      </c>
      <c r="G166" s="24" t="s">
        <v>75</v>
      </c>
    </row>
    <row r="167" spans="1:7" x14ac:dyDescent="0.3">
      <c r="A167" s="13" t="s">
        <v>4</v>
      </c>
      <c r="B167" s="6">
        <v>25</v>
      </c>
      <c r="C167" s="6"/>
      <c r="D167" s="6"/>
      <c r="E167" s="7"/>
      <c r="F167" s="25">
        <f>MIN(B167:E167)</f>
        <v>25</v>
      </c>
      <c r="G167" s="25">
        <f>MAX(B167:E167)</f>
        <v>25</v>
      </c>
    </row>
    <row r="168" spans="1:7" x14ac:dyDescent="0.3">
      <c r="A168" s="13" t="s">
        <v>5</v>
      </c>
      <c r="B168" s="6">
        <v>25</v>
      </c>
      <c r="C168" s="6"/>
      <c r="D168" s="6"/>
      <c r="E168" s="7"/>
      <c r="F168" s="25">
        <f t="shared" ref="F168:F172" si="40">MIN(B168:E168)</f>
        <v>25</v>
      </c>
      <c r="G168" s="25">
        <f t="shared" ref="G168:G172" si="41">MAX(B168:E168)</f>
        <v>25</v>
      </c>
    </row>
    <row r="169" spans="1:7" x14ac:dyDescent="0.3">
      <c r="A169" s="13" t="s">
        <v>6</v>
      </c>
      <c r="B169" s="6">
        <v>25</v>
      </c>
      <c r="C169" s="6"/>
      <c r="D169" s="6"/>
      <c r="E169" s="7"/>
      <c r="F169" s="25">
        <f t="shared" si="40"/>
        <v>25</v>
      </c>
      <c r="G169" s="25">
        <f t="shared" si="41"/>
        <v>25</v>
      </c>
    </row>
    <row r="170" spans="1:7" x14ac:dyDescent="0.3">
      <c r="A170" s="13" t="s">
        <v>7</v>
      </c>
      <c r="B170" s="6">
        <v>25</v>
      </c>
      <c r="C170" s="6"/>
      <c r="D170" s="6"/>
      <c r="E170" s="7"/>
      <c r="F170" s="25">
        <f t="shared" si="40"/>
        <v>25</v>
      </c>
      <c r="G170" s="25">
        <f t="shared" si="41"/>
        <v>25</v>
      </c>
    </row>
    <row r="171" spans="1:7" x14ac:dyDescent="0.3">
      <c r="A171" s="13" t="s">
        <v>14</v>
      </c>
      <c r="B171" s="6"/>
      <c r="C171" s="6"/>
      <c r="D171" s="6"/>
      <c r="E171" s="7"/>
      <c r="F171" s="25">
        <f t="shared" si="40"/>
        <v>0</v>
      </c>
      <c r="G171" s="25">
        <f t="shared" si="41"/>
        <v>0</v>
      </c>
    </row>
    <row r="172" spans="1:7" x14ac:dyDescent="0.3">
      <c r="A172" s="13" t="s">
        <v>15</v>
      </c>
      <c r="B172" s="6"/>
      <c r="C172" s="6"/>
      <c r="D172" s="6"/>
      <c r="E172" s="7"/>
      <c r="F172" s="25">
        <f t="shared" si="40"/>
        <v>0</v>
      </c>
      <c r="G172" s="25">
        <f t="shared" si="41"/>
        <v>0</v>
      </c>
    </row>
    <row r="173" spans="1:7" x14ac:dyDescent="0.3">
      <c r="A173" s="14" t="str">
        <f>+'Actividades formativas'!A155</f>
        <v>Atención de Enfermería en la Drogodependencia y otras Adicciones</v>
      </c>
      <c r="B173" s="14"/>
      <c r="C173" s="14"/>
      <c r="D173" s="13"/>
      <c r="E173" s="13"/>
      <c r="F173" s="13"/>
    </row>
    <row r="174" spans="1:7" x14ac:dyDescent="0.3">
      <c r="A174" s="13" t="s">
        <v>16</v>
      </c>
      <c r="B174" s="21" t="str">
        <f>+'Actividades formativas'!B156</f>
        <v>Atención de Enfermería en la Drogodependencia y otras Adicciones</v>
      </c>
      <c r="C174" s="21">
        <f>+'Actividades formativas'!F156</f>
        <v>0</v>
      </c>
      <c r="D174" s="10">
        <f>'Actividades formativas'!J156</f>
        <v>0</v>
      </c>
      <c r="E174" s="10">
        <f>'Actividades formativas'!N156</f>
        <v>0</v>
      </c>
      <c r="F174" s="24" t="s">
        <v>74</v>
      </c>
      <c r="G174" s="24" t="s">
        <v>75</v>
      </c>
    </row>
    <row r="175" spans="1:7" x14ac:dyDescent="0.3">
      <c r="A175" s="13" t="s">
        <v>4</v>
      </c>
      <c r="B175" s="40">
        <v>60</v>
      </c>
      <c r="C175" s="6"/>
      <c r="D175" s="6"/>
      <c r="E175" s="7"/>
      <c r="F175" s="25">
        <f>MIN(B175:E175)</f>
        <v>60</v>
      </c>
      <c r="G175" s="25">
        <f>MAX(B175:E175)</f>
        <v>60</v>
      </c>
    </row>
    <row r="176" spans="1:7" x14ac:dyDescent="0.3">
      <c r="A176" s="13" t="s">
        <v>5</v>
      </c>
      <c r="B176" s="40">
        <v>40</v>
      </c>
      <c r="C176" s="6"/>
      <c r="D176" s="6"/>
      <c r="E176" s="7"/>
      <c r="F176" s="25">
        <f t="shared" ref="F176:F180" si="42">MIN(B176:E176)</f>
        <v>40</v>
      </c>
      <c r="G176" s="25">
        <f t="shared" ref="G176:G180" si="43">MAX(B176:E176)</f>
        <v>40</v>
      </c>
    </row>
    <row r="177" spans="1:7" x14ac:dyDescent="0.3">
      <c r="A177" s="13" t="s">
        <v>6</v>
      </c>
      <c r="B177" s="39"/>
      <c r="C177" s="6"/>
      <c r="D177" s="6"/>
      <c r="E177" s="7"/>
      <c r="F177" s="25">
        <f t="shared" si="42"/>
        <v>0</v>
      </c>
      <c r="G177" s="25">
        <f t="shared" si="43"/>
        <v>0</v>
      </c>
    </row>
    <row r="178" spans="1:7" x14ac:dyDescent="0.3">
      <c r="A178" s="13" t="s">
        <v>7</v>
      </c>
      <c r="B178" s="39"/>
      <c r="C178" s="6"/>
      <c r="D178" s="6"/>
      <c r="E178" s="7"/>
      <c r="F178" s="25">
        <f t="shared" si="42"/>
        <v>0</v>
      </c>
      <c r="G178" s="25">
        <f t="shared" si="43"/>
        <v>0</v>
      </c>
    </row>
    <row r="179" spans="1:7" x14ac:dyDescent="0.3">
      <c r="A179" s="13" t="s">
        <v>14</v>
      </c>
      <c r="B179" s="6"/>
      <c r="C179" s="6"/>
      <c r="D179" s="6"/>
      <c r="E179" s="7"/>
      <c r="F179" s="25">
        <f t="shared" si="42"/>
        <v>0</v>
      </c>
      <c r="G179" s="25">
        <f t="shared" si="43"/>
        <v>0</v>
      </c>
    </row>
    <row r="180" spans="1:7" x14ac:dyDescent="0.3">
      <c r="A180" s="13" t="s">
        <v>15</v>
      </c>
      <c r="B180" s="6"/>
      <c r="C180" s="6"/>
      <c r="D180" s="6"/>
      <c r="E180" s="7"/>
      <c r="F180" s="25">
        <f t="shared" si="42"/>
        <v>0</v>
      </c>
      <c r="G180" s="25">
        <f t="shared" si="43"/>
        <v>0</v>
      </c>
    </row>
    <row r="181" spans="1:7" x14ac:dyDescent="0.3">
      <c r="A181" s="14">
        <f>+'Actividades formativas'!A162</f>
        <v>0</v>
      </c>
      <c r="B181" s="14"/>
      <c r="C181" s="14"/>
      <c r="D181" s="13"/>
      <c r="E181" s="13"/>
      <c r="F181" s="13"/>
    </row>
    <row r="182" spans="1:7" x14ac:dyDescent="0.3">
      <c r="A182" s="13" t="s">
        <v>16</v>
      </c>
      <c r="B182" s="21">
        <f>+'Actividades formativas'!B163</f>
        <v>0</v>
      </c>
      <c r="C182" s="21">
        <f>+'Actividades formativas'!F163</f>
        <v>0</v>
      </c>
      <c r="D182" s="10">
        <f>'Actividades formativas'!J163</f>
        <v>0</v>
      </c>
      <c r="E182" s="10">
        <f>'Actividades formativas'!N163</f>
        <v>0</v>
      </c>
      <c r="F182" s="24" t="s">
        <v>74</v>
      </c>
      <c r="G182" s="24" t="s">
        <v>75</v>
      </c>
    </row>
    <row r="183" spans="1:7" x14ac:dyDescent="0.3">
      <c r="A183" s="13" t="s">
        <v>4</v>
      </c>
      <c r="B183" s="6">
        <v>5</v>
      </c>
      <c r="C183" s="6">
        <v>10</v>
      </c>
      <c r="D183" s="6"/>
      <c r="E183" s="7"/>
      <c r="F183" s="25">
        <f>MIN(B183:E183)</f>
        <v>5</v>
      </c>
      <c r="G183" s="25">
        <f>MAX(B183:E183)</f>
        <v>10</v>
      </c>
    </row>
    <row r="184" spans="1:7" x14ac:dyDescent="0.3">
      <c r="A184" s="13" t="s">
        <v>5</v>
      </c>
      <c r="B184" s="6">
        <v>40</v>
      </c>
      <c r="C184" s="6">
        <v>70</v>
      </c>
      <c r="D184" s="6"/>
      <c r="E184" s="7"/>
      <c r="F184" s="25">
        <f t="shared" ref="F184:F188" si="44">MIN(B184:E184)</f>
        <v>40</v>
      </c>
      <c r="G184" s="25">
        <f t="shared" ref="G184:G188" si="45">MAX(B184:E184)</f>
        <v>70</v>
      </c>
    </row>
    <row r="185" spans="1:7" x14ac:dyDescent="0.3">
      <c r="A185" s="13" t="s">
        <v>6</v>
      </c>
      <c r="B185" s="6">
        <v>10</v>
      </c>
      <c r="C185" s="6">
        <v>20</v>
      </c>
      <c r="D185" s="6"/>
      <c r="E185" s="7"/>
      <c r="F185" s="25">
        <f t="shared" si="44"/>
        <v>10</v>
      </c>
      <c r="G185" s="25">
        <f t="shared" si="45"/>
        <v>20</v>
      </c>
    </row>
    <row r="186" spans="1:7" x14ac:dyDescent="0.3">
      <c r="A186" s="13" t="s">
        <v>7</v>
      </c>
      <c r="B186" s="6">
        <v>15</v>
      </c>
      <c r="C186" s="6">
        <v>20</v>
      </c>
      <c r="D186" s="6"/>
      <c r="E186" s="7"/>
      <c r="F186" s="25">
        <f t="shared" si="44"/>
        <v>15</v>
      </c>
      <c r="G186" s="25">
        <f t="shared" si="45"/>
        <v>20</v>
      </c>
    </row>
    <row r="187" spans="1:7" x14ac:dyDescent="0.3">
      <c r="A187" s="13" t="s">
        <v>14</v>
      </c>
      <c r="B187" s="6"/>
      <c r="C187" s="6"/>
      <c r="D187" s="6"/>
      <c r="E187" s="7"/>
      <c r="F187" s="25">
        <f t="shared" si="44"/>
        <v>0</v>
      </c>
      <c r="G187" s="25">
        <f t="shared" si="45"/>
        <v>0</v>
      </c>
    </row>
    <row r="188" spans="1:7" x14ac:dyDescent="0.3">
      <c r="A188" s="13" t="s">
        <v>15</v>
      </c>
      <c r="B188" s="6"/>
      <c r="C188" s="6"/>
      <c r="D188" s="6"/>
      <c r="E188" s="7"/>
      <c r="F188" s="25">
        <f t="shared" si="44"/>
        <v>0</v>
      </c>
      <c r="G188" s="25">
        <f t="shared" si="45"/>
        <v>0</v>
      </c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 formativas</vt:lpstr>
      <vt:lpstr>Sistemas de evaluación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Quesada Béjar</dc:creator>
  <cp:lastModifiedBy>Jesús Jiménez</cp:lastModifiedBy>
  <cp:lastPrinted>2012-12-10T15:32:00Z</cp:lastPrinted>
  <dcterms:created xsi:type="dcterms:W3CDTF">2012-05-07T07:23:19Z</dcterms:created>
  <dcterms:modified xsi:type="dcterms:W3CDTF">2014-06-16T16:31:28Z</dcterms:modified>
</cp:coreProperties>
</file>