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s\ENCUESTAS\Encuestas 2025\CLIENTES\PASADOS A SIGCSUA\"/>
    </mc:Choice>
  </mc:AlternateContent>
  <xr:revisionPtr revIDLastSave="0" documentId="13_ncr:1_{185C574F-903D-4887-B46B-09DB212D9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Hoja1!$A$1:$AD$140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4" i="1" l="1"/>
  <c r="C14" i="1"/>
  <c r="AB54" i="1" l="1"/>
  <c r="AC54" i="1"/>
  <c r="AD54" i="1"/>
  <c r="AA54" i="1"/>
  <c r="AB52" i="1"/>
  <c r="AC52" i="1"/>
  <c r="AD52" i="1"/>
  <c r="AA52" i="1"/>
  <c r="AA45" i="1"/>
  <c r="AB45" i="1"/>
  <c r="AC45" i="1"/>
  <c r="AD45" i="1"/>
  <c r="AA46" i="1"/>
  <c r="AB46" i="1"/>
  <c r="AC46" i="1"/>
  <c r="AD46" i="1"/>
  <c r="AA47" i="1"/>
  <c r="AB47" i="1"/>
  <c r="AC47" i="1"/>
  <c r="AD47" i="1"/>
  <c r="AB44" i="1"/>
  <c r="AC44" i="1"/>
  <c r="AD44" i="1"/>
  <c r="AA44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B37" i="1"/>
  <c r="AC37" i="1"/>
  <c r="AD37" i="1"/>
  <c r="AA37" i="1"/>
  <c r="AA31" i="1"/>
  <c r="AB31" i="1"/>
  <c r="AC31" i="1"/>
  <c r="AD31" i="1"/>
  <c r="AA32" i="1"/>
  <c r="AB32" i="1"/>
  <c r="AC32" i="1"/>
  <c r="AD32" i="1"/>
  <c r="AA33" i="1"/>
  <c r="AB33" i="1"/>
  <c r="AC33" i="1"/>
  <c r="AD33" i="1"/>
  <c r="AA34" i="1"/>
  <c r="AB34" i="1"/>
  <c r="AC34" i="1"/>
  <c r="AD34" i="1"/>
  <c r="AB30" i="1"/>
  <c r="AC30" i="1"/>
  <c r="AD30" i="1"/>
  <c r="AA30" i="1"/>
  <c r="M54" i="1"/>
  <c r="N54" i="1"/>
  <c r="O54" i="1"/>
  <c r="P54" i="1"/>
  <c r="R54" i="1"/>
  <c r="L54" i="1"/>
  <c r="M52" i="1"/>
  <c r="N52" i="1"/>
  <c r="O52" i="1"/>
  <c r="P52" i="1"/>
  <c r="Q52" i="1"/>
  <c r="R52" i="1"/>
  <c r="L52" i="1"/>
  <c r="L45" i="1"/>
  <c r="M45" i="1"/>
  <c r="N45" i="1"/>
  <c r="O45" i="1"/>
  <c r="P45" i="1"/>
  <c r="Q45" i="1"/>
  <c r="R45" i="1"/>
  <c r="L46" i="1"/>
  <c r="M46" i="1"/>
  <c r="N46" i="1"/>
  <c r="O46" i="1"/>
  <c r="P46" i="1"/>
  <c r="Q46" i="1"/>
  <c r="R46" i="1"/>
  <c r="L47" i="1"/>
  <c r="M47" i="1"/>
  <c r="N47" i="1"/>
  <c r="O47" i="1"/>
  <c r="P47" i="1"/>
  <c r="Q47" i="1"/>
  <c r="R47" i="1"/>
  <c r="M44" i="1"/>
  <c r="N44" i="1"/>
  <c r="O44" i="1"/>
  <c r="P44" i="1"/>
  <c r="Q44" i="1"/>
  <c r="R44" i="1"/>
  <c r="L44" i="1"/>
  <c r="L38" i="1"/>
  <c r="M38" i="1"/>
  <c r="N38" i="1"/>
  <c r="O38" i="1"/>
  <c r="P38" i="1"/>
  <c r="Q38" i="1"/>
  <c r="R38" i="1"/>
  <c r="L39" i="1"/>
  <c r="M39" i="1"/>
  <c r="N39" i="1"/>
  <c r="O39" i="1"/>
  <c r="P39" i="1"/>
  <c r="Q39" i="1"/>
  <c r="R39" i="1"/>
  <c r="L40" i="1"/>
  <c r="M40" i="1"/>
  <c r="N40" i="1"/>
  <c r="O40" i="1"/>
  <c r="P40" i="1"/>
  <c r="Q40" i="1"/>
  <c r="R40" i="1"/>
  <c r="L41" i="1"/>
  <c r="M41" i="1"/>
  <c r="N41" i="1"/>
  <c r="O41" i="1"/>
  <c r="P41" i="1"/>
  <c r="Q41" i="1"/>
  <c r="R41" i="1"/>
  <c r="M37" i="1"/>
  <c r="N37" i="1"/>
  <c r="O37" i="1"/>
  <c r="P37" i="1"/>
  <c r="Q37" i="1"/>
  <c r="R37" i="1"/>
  <c r="L37" i="1"/>
  <c r="L31" i="1"/>
  <c r="M31" i="1"/>
  <c r="N31" i="1"/>
  <c r="O31" i="1"/>
  <c r="P31" i="1"/>
  <c r="Q31" i="1"/>
  <c r="R31" i="1"/>
  <c r="L32" i="1"/>
  <c r="M32" i="1"/>
  <c r="N32" i="1"/>
  <c r="O32" i="1"/>
  <c r="P32" i="1"/>
  <c r="Q32" i="1"/>
  <c r="R32" i="1"/>
  <c r="L33" i="1"/>
  <c r="M33" i="1"/>
  <c r="N33" i="1"/>
  <c r="O33" i="1"/>
  <c r="P33" i="1"/>
  <c r="Q33" i="1"/>
  <c r="R33" i="1"/>
  <c r="L34" i="1"/>
  <c r="M34" i="1"/>
  <c r="N34" i="1"/>
  <c r="O34" i="1"/>
  <c r="P34" i="1"/>
  <c r="Q34" i="1"/>
  <c r="R34" i="1"/>
  <c r="M30" i="1"/>
  <c r="N30" i="1"/>
  <c r="O30" i="1"/>
  <c r="P30" i="1"/>
  <c r="Q30" i="1"/>
  <c r="R30" i="1"/>
  <c r="L30" i="1"/>
  <c r="C16" i="1" l="1"/>
  <c r="AC49" i="1"/>
  <c r="AC48" i="1"/>
  <c r="AC42" i="1"/>
  <c r="AC35" i="1"/>
  <c r="AA49" i="1"/>
  <c r="AA48" i="1"/>
  <c r="AA42" i="1"/>
  <c r="AA35" i="1"/>
  <c r="M48" i="1"/>
  <c r="N48" i="1"/>
  <c r="O48" i="1"/>
  <c r="P48" i="1"/>
  <c r="Q48" i="1"/>
  <c r="R48" i="1"/>
  <c r="L48" i="1"/>
  <c r="M42" i="1"/>
  <c r="N42" i="1"/>
  <c r="O42" i="1"/>
  <c r="P42" i="1"/>
  <c r="Q42" i="1"/>
  <c r="R42" i="1"/>
  <c r="L42" i="1"/>
  <c r="M35" i="1"/>
  <c r="N35" i="1"/>
  <c r="O35" i="1"/>
  <c r="P35" i="1"/>
  <c r="Q35" i="1"/>
  <c r="R35" i="1"/>
  <c r="L35" i="1"/>
  <c r="V35" i="1"/>
  <c r="T54" i="1"/>
  <c r="U54" i="1"/>
  <c r="V54" i="1"/>
  <c r="W54" i="1"/>
  <c r="X54" i="1"/>
  <c r="S54" i="1"/>
  <c r="T52" i="1"/>
  <c r="U52" i="1"/>
  <c r="V52" i="1"/>
  <c r="W52" i="1"/>
  <c r="X52" i="1"/>
  <c r="S52" i="1"/>
  <c r="Y33" i="1"/>
  <c r="Z33" i="1"/>
  <c r="Y34" i="1"/>
  <c r="Z34" i="1"/>
  <c r="Y37" i="1"/>
  <c r="Z37" i="1"/>
  <c r="Y38" i="1"/>
  <c r="Z38" i="1"/>
  <c r="Y39" i="1"/>
  <c r="Z39" i="1"/>
  <c r="Y40" i="1"/>
  <c r="Z40" i="1"/>
  <c r="Y41" i="1"/>
  <c r="Z41" i="1"/>
  <c r="Y44" i="1"/>
  <c r="Z44" i="1"/>
  <c r="Y45" i="1"/>
  <c r="Z45" i="1"/>
  <c r="Y46" i="1"/>
  <c r="Z46" i="1"/>
  <c r="Y47" i="1"/>
  <c r="Z47" i="1"/>
  <c r="S31" i="1"/>
  <c r="T31" i="1"/>
  <c r="U31" i="1"/>
  <c r="V31" i="1"/>
  <c r="W31" i="1"/>
  <c r="X31" i="1"/>
  <c r="S32" i="1"/>
  <c r="T32" i="1"/>
  <c r="U32" i="1"/>
  <c r="V32" i="1"/>
  <c r="W32" i="1"/>
  <c r="X32" i="1"/>
  <c r="S33" i="1"/>
  <c r="T33" i="1"/>
  <c r="U33" i="1"/>
  <c r="V33" i="1"/>
  <c r="W33" i="1"/>
  <c r="X33" i="1"/>
  <c r="S34" i="1"/>
  <c r="T34" i="1"/>
  <c r="U34" i="1"/>
  <c r="V34" i="1"/>
  <c r="W34" i="1"/>
  <c r="X34" i="1"/>
  <c r="S37" i="1"/>
  <c r="T37" i="1"/>
  <c r="U37" i="1"/>
  <c r="V37" i="1"/>
  <c r="W37" i="1"/>
  <c r="X37" i="1"/>
  <c r="S38" i="1"/>
  <c r="T38" i="1"/>
  <c r="U38" i="1"/>
  <c r="V38" i="1"/>
  <c r="W38" i="1"/>
  <c r="X38" i="1"/>
  <c r="S39" i="1"/>
  <c r="T39" i="1"/>
  <c r="U39" i="1"/>
  <c r="V39" i="1"/>
  <c r="W39" i="1"/>
  <c r="X39" i="1"/>
  <c r="S40" i="1"/>
  <c r="T40" i="1"/>
  <c r="U40" i="1"/>
  <c r="V40" i="1"/>
  <c r="W40" i="1"/>
  <c r="X40" i="1"/>
  <c r="S41" i="1"/>
  <c r="T41" i="1"/>
  <c r="U41" i="1"/>
  <c r="V41" i="1"/>
  <c r="W41" i="1"/>
  <c r="X41" i="1"/>
  <c r="S44" i="1"/>
  <c r="T44" i="1"/>
  <c r="U44" i="1"/>
  <c r="V44" i="1"/>
  <c r="W44" i="1"/>
  <c r="X44" i="1"/>
  <c r="S45" i="1"/>
  <c r="T45" i="1"/>
  <c r="U45" i="1"/>
  <c r="V45" i="1"/>
  <c r="W45" i="1"/>
  <c r="X45" i="1"/>
  <c r="S46" i="1"/>
  <c r="T46" i="1"/>
  <c r="U46" i="1"/>
  <c r="V46" i="1"/>
  <c r="W46" i="1"/>
  <c r="X46" i="1"/>
  <c r="S47" i="1"/>
  <c r="T47" i="1"/>
  <c r="U47" i="1"/>
  <c r="V47" i="1"/>
  <c r="W47" i="1"/>
  <c r="X47" i="1"/>
  <c r="T30" i="1"/>
  <c r="U30" i="1"/>
  <c r="V30" i="1"/>
  <c r="W30" i="1"/>
  <c r="X30" i="1"/>
  <c r="S30" i="1"/>
  <c r="Y31" i="1"/>
  <c r="Z31" i="1"/>
  <c r="Y32" i="1"/>
  <c r="Z32" i="1"/>
  <c r="Z54" i="1"/>
  <c r="Y54" i="1"/>
  <c r="Z52" i="1"/>
  <c r="Y52" i="1"/>
  <c r="Z30" i="1"/>
  <c r="Y30" i="1"/>
  <c r="U35" i="1" l="1"/>
  <c r="U42" i="1"/>
  <c r="T42" i="1"/>
  <c r="V42" i="1"/>
  <c r="S35" i="1"/>
  <c r="W35" i="1"/>
  <c r="S48" i="1"/>
  <c r="W48" i="1"/>
  <c r="U48" i="1"/>
  <c r="X48" i="1"/>
  <c r="Y42" i="1"/>
  <c r="W42" i="1"/>
  <c r="X42" i="1"/>
  <c r="R49" i="1"/>
  <c r="Q49" i="1"/>
  <c r="S42" i="1"/>
  <c r="X35" i="1"/>
  <c r="Z35" i="1"/>
  <c r="P49" i="1"/>
  <c r="O49" i="1"/>
  <c r="Y35" i="1"/>
  <c r="L49" i="1"/>
  <c r="T35" i="1"/>
  <c r="T48" i="1"/>
  <c r="Y48" i="1"/>
  <c r="Z42" i="1"/>
  <c r="M49" i="1"/>
  <c r="N49" i="1"/>
  <c r="V48" i="1"/>
  <c r="Z48" i="1"/>
  <c r="S49" i="1" l="1"/>
  <c r="T49" i="1"/>
  <c r="W49" i="1"/>
  <c r="V49" i="1"/>
  <c r="X49" i="1"/>
  <c r="Z49" i="1"/>
  <c r="U49" i="1"/>
  <c r="Y49" i="1"/>
</calcChain>
</file>

<file path=xl/sharedStrings.xml><?xml version="1.0" encoding="utf-8"?>
<sst xmlns="http://schemas.openxmlformats.org/spreadsheetml/2006/main" count="155" uniqueCount="110">
  <si>
    <t>FRECUENCIAS POR NIVEL DE SATISFACCIÓN</t>
  </si>
  <si>
    <t>MEDIDAS ESTADISTICAS</t>
  </si>
  <si>
    <t>Muy Insatisfecho (1)</t>
  </si>
  <si>
    <t>Insatisfecho (2)</t>
  </si>
  <si>
    <t>Algo Satisfecho (3)</t>
  </si>
  <si>
    <t>Bastante Satisfecho (4)</t>
  </si>
  <si>
    <t>Muy Satisfecho (5)</t>
  </si>
  <si>
    <t>No sabe/No contesta</t>
  </si>
  <si>
    <t>Total</t>
  </si>
  <si>
    <t>Media</t>
  </si>
  <si>
    <t>Desvi. Tipica</t>
  </si>
  <si>
    <t>Mediana</t>
  </si>
  <si>
    <t>Moda</t>
  </si>
  <si>
    <t>Servicio de Planificación y Evaluación</t>
  </si>
  <si>
    <t>FRECUENCIAS ABSOLUTAS</t>
  </si>
  <si>
    <t>FRECUENCIAS RELATIVAS</t>
  </si>
  <si>
    <t>Insatisfacción en % (1+2)</t>
  </si>
  <si>
    <t>Satisfacción en % (3+4+5)</t>
  </si>
  <si>
    <t>RESULTADOS DE LA ENCUESTA DE SATISFACCIÓN DE CLIENTES/USUARIOS</t>
  </si>
  <si>
    <t xml:space="preserve">SATISFACCIÓN USUARIOS </t>
  </si>
  <si>
    <t>PROCESO PC02. GESTIÓN DE ADQUISICIONES Y DEL INVENTARIO.</t>
  </si>
  <si>
    <t xml:space="preserve">'2. La confianza en que le prestan un servicio fiable, con exactitud y sin errores.' : </t>
  </si>
  <si>
    <t xml:space="preserve">3. La rapidez o la adecuación del tiempo en la realización de trámites y/o la prestación del servicio. : </t>
  </si>
  <si>
    <t>1.1.Precisión en el servicio.</t>
  </si>
  <si>
    <t>1.2. Adecuación del servicio a sus necesidades.</t>
  </si>
  <si>
    <t>1.3. Rapidez y agilidad en la tramitación.</t>
  </si>
  <si>
    <t>1.4. Capacidad de respuesta ante imprevistos.</t>
  </si>
  <si>
    <t>1.5.Conocimiento y profesionalidad del personal.</t>
  </si>
  <si>
    <t>2.1.Agilidad de respuesta.</t>
  </si>
  <si>
    <t>2.2.Corrección en las formas y cortesía en el trato.</t>
  </si>
  <si>
    <t>2.3.Fiabilidad y confianza en la respuesta.</t>
  </si>
  <si>
    <t>2.4.Confidencialidad en el tratamiento de la información.</t>
  </si>
  <si>
    <t>2.5.Conocimiento y profesionalidad del personal.</t>
  </si>
  <si>
    <t>3.1.Estructura y distribución del contenido.</t>
  </si>
  <si>
    <t>3.2.Claridad y utilidad de contenidos.</t>
  </si>
  <si>
    <t>3.3.Suficiencia en la información.</t>
  </si>
  <si>
    <t>3.4.Actualización de la información.</t>
  </si>
  <si>
    <t xml:space="preserve">4. Valore el nivel de satisfacción global sobre la prestación de los servicios indicados en esta encuesta. </t>
  </si>
  <si>
    <t xml:space="preserve">5. Valore el nivel de satisfacción global sobre las mejoras percibidas en la prestación de los servicios indicados en esta encuesta. </t>
  </si>
  <si>
    <t>Nº DE ENCUESTAS RECIBIDAS</t>
  </si>
  <si>
    <t>TASA DE RESPUESTA (sobre el nº óptimo)</t>
  </si>
  <si>
    <r>
      <t>Nº ÓPTIMO DE ENCUESTAS RECIBIDAS</t>
    </r>
    <r>
      <rPr>
        <b/>
        <sz val="14"/>
        <color rgb="FFFF0000"/>
        <rFont val="Calibri"/>
        <family val="2"/>
        <scheme val="minor"/>
      </rPr>
      <t>*</t>
    </r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</si>
  <si>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Nº óptimo de encuestas recibidas: número mínimo de encuestas a recibir para obtener resultados representativos, de acuerdo a un determinado error muestral (en nuestro caso del 10%) y nivel de confianza (en nuestro caso 90%), previamente definidos.</t>
    </r>
  </si>
  <si>
    <t>1. Valore su satisfacción respecto a los trámites relacionados con la adquisición de bienes/servicios:</t>
  </si>
  <si>
    <t>2.Valore su satisfacción respecto a la atención recibida por el personal cuando ha realizado alguna consulta o solicitado información:</t>
  </si>
  <si>
    <t>TOTAL 1</t>
  </si>
  <si>
    <t>TOTAL 2</t>
  </si>
  <si>
    <t>TOTAL 3</t>
  </si>
  <si>
    <t>TOTAL GENERAL</t>
  </si>
  <si>
    <t>3. Valore su satisfacción respecto a las webs de Órganos de Gobierno:</t>
  </si>
  <si>
    <t>PROCESO PC06. GESTIÓN DE LOS RECURSOS DE LA INFORMACIÓN Y DEL CONOCIMIENTO.</t>
  </si>
  <si>
    <t xml:space="preserve"> </t>
  </si>
  <si>
    <t>¿Qué mejoras introduciría en la página Web?</t>
  </si>
  <si>
    <t>Observaciones/Sugerencias</t>
  </si>
  <si>
    <t>Nº DE ENCUESTAS ENVIADAS</t>
  </si>
  <si>
    <t>TASA DE RESPUESTA</t>
  </si>
  <si>
    <t>¿Cómo cree que se podrían mejorar estos trámites?</t>
  </si>
  <si>
    <t>NS/NC</t>
  </si>
  <si>
    <t>[1.1.Precisión en el servicio.] 1. Valore su satisfacción respecto a los trámites relacionados con la adquisición de bienes/servicios:</t>
  </si>
  <si>
    <t>[1.2. Adecuación del servicio a sus necesidades.] 1. Valore su satisfacción respecto a los trámites relacionados con la adquisición de bienes/servicios:</t>
  </si>
  <si>
    <t>[1.3. Rapidez y agilidad en la tramitación.] 1. Valore su satisfacción respecto a los trámites relacionados con la adquisición de bienes/servicios:</t>
  </si>
  <si>
    <t>[1.4. Capacidad de respuesta ante imprevistos.] 1. Valore su satisfacción respecto a los trámites relacionados con la adquisición de bienes/servicios:</t>
  </si>
  <si>
    <t>[1.5.Conocimiento y profesionalidad del personal.] 1. Valore su satisfacción respecto a los trámites relacionados con la adquisición de bienes/servicios:</t>
  </si>
  <si>
    <t>[2.1.Agilidad de respuesta.] 2. Valore su satisfacción respecto a la atención recibida por el personal cuando ha realizado alguna consulta o solicitado información:</t>
  </si>
  <si>
    <t>[2.2.Corrección en las formas y cortesía en el trato.] 2. Valore su satisfacción respecto a la atención recibida por el personal cuando ha realizado alguna consulta o solicitado información:</t>
  </si>
  <si>
    <t>[2.3.Fiabilidad y confianza en la respuesta.] 2. Valore su satisfacción respecto a la atención recibida por el personal cuando ha realizado alguna consulta o solicitado información:</t>
  </si>
  <si>
    <t>[2.4.Confidencialidad en el tratamiento de la información.] 2. Valore su satisfacción respecto a la atención recibida por el personal cuando ha realizado alguna consulta o solicitado información:</t>
  </si>
  <si>
    <t>[2.5.Conocimiento y profesionalidad del personal.] 2. Valore su satisfacción respecto a la atención recibida por el personal cuando ha realizado alguna consulta o solicitado información:</t>
  </si>
  <si>
    <t>[3.1.Estructura y distribución del contenido.] 3. Valore su satisfacción respecto a las webs de Órganos de Gobierno:</t>
  </si>
  <si>
    <t>[3.2.Claridad y utilidad de contenidos.] 3. Valore su satisfacción respecto a las webs de Órganos de Gobierno:</t>
  </si>
  <si>
    <t>[3.3.Suficiencia en la información.] 3. Valore su satisfacción respecto a las webs de Órganos de Gobierno:</t>
  </si>
  <si>
    <t>[3.4.Actualización de la información.] 3. Valore su satisfacción respecto a las webs de Órganos de Gobierno:</t>
  </si>
  <si>
    <t>[Valore el nivel de satisfacción global sobre la prestación de los servicios indicados en esta encuesta.] Satisfacción general:</t>
  </si>
  <si>
    <t>[Valore su nivel de satisfacción global sobre las mejoras percibidas en la prestación de los servicios indicados en esta encuesta.] Satisfacción general:</t>
  </si>
  <si>
    <t>UNIDAD DE APOYO A ÓRGANOS DE GOBIERNO E INSTITUCIONALES</t>
  </si>
  <si>
    <t>Qué elementos de mejora nos sugiere respecto a las respuestas a sus consultas e información solicitada</t>
  </si>
  <si>
    <t xml:space="preserve">*Tasa de respuesta: indicador que representa el porcentaje de respuestas obtenidas. Este indicador se ha calculado como el cociente entre el nº de encuestas recibidas y el nº de encuestas enviadas. </t>
  </si>
  <si>
    <t>AÑO 2025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</si>
  <si>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</si>
  <si>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</si>
  <si>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</si>
  <si>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</si>
  <si>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</si>
  <si>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</si>
  <si>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</si>
  <si>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</si>
  <si>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</si>
  <si>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</si>
  <si>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</si>
  <si>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</si>
  <si>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</si>
  <si>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</si>
  <si>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</si>
  <si>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</si>
  <si>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*Tasa de respuesta (sobre el nº óptimo): indicador que representa el porcentaje de respuestas obtenidas. Este indicador se ha calculado como el cociente entre el nº de encuestas recibidas y el nº óptimo de encuestas recibidas. Para aquellos casos en los que se hayan recibido un nº mayor de encuesta al óptimo, se computa tasa de respuesta = 100%.</t>
  </si>
  <si>
    <t>Más personal</t>
  </si>
  <si>
    <t>Hay algunos temas mejorables con la información actualizada.</t>
  </si>
  <si>
    <t>Todo OK</t>
  </si>
  <si>
    <t>Un mejor sistema de localización de la información que se intenta localizar en cada momento</t>
  </si>
  <si>
    <t>Se han eliminado los C.V. de algunos de los perfiles</t>
  </si>
  <si>
    <t>Necesidad de actualizar diseñando una nueva imagen web UJA</t>
  </si>
  <si>
    <t>Simplificar las web. Se usan como repostorio en alguno de los casos.</t>
  </si>
  <si>
    <t>Más intituyva y actualzada. Información (ilegible)</t>
  </si>
  <si>
    <t>Es crucial actualizar la web en diseño y en los contenidos de los distintos vicerrectorados, centros y servicios</t>
  </si>
  <si>
    <t>Es necesaria una mejora integral de la web y una formación y preparación para hacer cambios rápidamente</t>
  </si>
  <si>
    <t>Homogeneizar contenidos y estructura de las web. Clarificar el proceso de actualización.</t>
  </si>
  <si>
    <t>En general es dificil para los usuarios encontrar la información</t>
  </si>
  <si>
    <t>A la web habría que darle una vuelta</t>
  </si>
  <si>
    <t>Rogamos nos expliquen con más detalle qué se evalua en cada ítem y/o claridad en los mismos</t>
  </si>
  <si>
    <t>Sería deseable que las preguntas de la encuesta fueran más claras o estuvieran más desarrolladas, no tan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</si>
</sst>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###.0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6.6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0" fontId="15" fillId="0" borderId="0"/>
    <xf numFmtId="0" fontId="24" fillId="0" borderId="0"/>
  </cellStyleXfs>
  <cellXfs count="87">
    <xf numFmtId="0" fontId="0" fillId="0" borderId="0" xfId="0"/>
    <xf numFmtId="0" fontId="7" fillId="3" borderId="6" xfId="0" applyFont="1" applyFill="1" applyBorder="1" applyAlignment="1">
      <alignment horizontal="center" vertical="center" wrapText="1"/>
    </xf>
    <xf numFmtId="0" fontId="4" fillId="0" borderId="0" xfId="1" applyAlignment="1"/>
    <xf numFmtId="10" fontId="3" fillId="0" borderId="0" xfId="1" applyNumberFormat="1" applyFont="1" applyAlignment="1"/>
    <xf numFmtId="0" fontId="4" fillId="0" borderId="0" xfId="1"/>
    <xf numFmtId="0" fontId="4" fillId="0" borderId="0" xfId="1" applyAlignment="1">
      <alignment horizontal="center"/>
    </xf>
    <xf numFmtId="0" fontId="8" fillId="0" borderId="0" xfId="0" applyFont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/>
    <xf numFmtId="0" fontId="7" fillId="3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/>
    <xf numFmtId="10" fontId="0" fillId="0" borderId="0" xfId="0" applyNumberFormat="1"/>
    <xf numFmtId="0" fontId="10" fillId="0" borderId="0" xfId="0" applyFont="1"/>
    <xf numFmtId="0" fontId="12" fillId="0" borderId="0" xfId="0" applyFont="1"/>
    <xf numFmtId="0" fontId="4" fillId="0" borderId="0" xfId="2"/>
    <xf numFmtId="10" fontId="9" fillId="0" borderId="0" xfId="4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10" fontId="16" fillId="0" borderId="1" xfId="4" applyNumberFormat="1" applyFont="1" applyBorder="1" applyAlignment="1">
      <alignment horizontal="center" vertical="center" wrapText="1"/>
    </xf>
    <xf numFmtId="164" fontId="17" fillId="4" borderId="1" xfId="2" applyNumberFormat="1" applyFont="1" applyFill="1" applyBorder="1" applyAlignment="1">
      <alignment horizontal="center" vertical="center" wrapText="1"/>
    </xf>
    <xf numFmtId="10" fontId="18" fillId="4" borderId="1" xfId="0" applyNumberFormat="1" applyFont="1" applyFill="1" applyBorder="1" applyAlignment="1">
      <alignment horizontal="center" vertical="center" wrapText="1"/>
    </xf>
    <xf numFmtId="165" fontId="17" fillId="4" borderId="1" xfId="2" applyNumberFormat="1" applyFont="1" applyFill="1" applyBorder="1" applyAlignment="1">
      <alignment horizontal="center" vertical="center" wrapText="1"/>
    </xf>
    <xf numFmtId="165" fontId="19" fillId="7" borderId="1" xfId="2" applyNumberFormat="1" applyFont="1" applyFill="1" applyBorder="1" applyAlignment="1">
      <alignment horizontal="center" vertical="center" wrapText="1"/>
    </xf>
    <xf numFmtId="164" fontId="19" fillId="7" borderId="1" xfId="2" applyNumberFormat="1" applyFont="1" applyFill="1" applyBorder="1" applyAlignment="1">
      <alignment horizontal="center" vertical="center" wrapText="1"/>
    </xf>
    <xf numFmtId="0" fontId="23" fillId="0" borderId="0" xfId="3" applyFont="1" applyAlignment="1" applyProtection="1"/>
    <xf numFmtId="164" fontId="25" fillId="0" borderId="0" xfId="2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25" fillId="0" borderId="10" xfId="2" applyNumberFormat="1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 shrinkToFit="1"/>
    </xf>
    <xf numFmtId="10" fontId="5" fillId="8" borderId="0" xfId="0" applyNumberFormat="1" applyFont="1" applyFill="1" applyBorder="1" applyAlignment="1">
      <alignment horizontal="center" vertical="center" wrapText="1" shrinkToFit="1"/>
    </xf>
    <xf numFmtId="0" fontId="5" fillId="12" borderId="1" xfId="0" applyFont="1" applyFill="1" applyBorder="1" applyAlignment="1">
      <alignment horizontal="center" vertical="center" wrapText="1" shrinkToFit="1"/>
    </xf>
    <xf numFmtId="10" fontId="5" fillId="12" borderId="1" xfId="0" applyNumberFormat="1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2" applyFill="1"/>
    <xf numFmtId="164" fontId="17" fillId="0" borderId="0" xfId="2" applyNumberFormat="1" applyFont="1" applyFill="1" applyBorder="1" applyAlignment="1">
      <alignment horizontal="center" vertical="center" wrapText="1"/>
    </xf>
    <xf numFmtId="10" fontId="18" fillId="0" borderId="0" xfId="0" applyNumberFormat="1" applyFont="1" applyFill="1" applyBorder="1" applyAlignment="1">
      <alignment horizontal="center" vertical="center" wrapText="1"/>
    </xf>
    <xf numFmtId="165" fontId="17" fillId="0" borderId="0" xfId="2" applyNumberFormat="1" applyFont="1" applyFill="1" applyBorder="1" applyAlignment="1">
      <alignment horizontal="center" vertical="center" wrapText="1"/>
    </xf>
    <xf numFmtId="165" fontId="19" fillId="0" borderId="0" xfId="2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Border="1" applyAlignment="1">
      <alignment horizontal="center" vertical="center" wrapText="1"/>
    </xf>
    <xf numFmtId="164" fontId="28" fillId="10" borderId="1" xfId="2" applyNumberFormat="1" applyFont="1" applyFill="1" applyBorder="1" applyAlignment="1">
      <alignment horizontal="center" vertical="center" wrapText="1"/>
    </xf>
    <xf numFmtId="10" fontId="28" fillId="10" borderId="1" xfId="0" applyNumberFormat="1" applyFont="1" applyFill="1" applyBorder="1" applyAlignment="1">
      <alignment horizontal="center" vertical="center" wrapText="1"/>
    </xf>
    <xf numFmtId="165" fontId="28" fillId="10" borderId="1" xfId="2" applyNumberFormat="1" applyFont="1" applyFill="1" applyBorder="1" applyAlignment="1">
      <alignment horizontal="center" vertical="center" wrapText="1"/>
    </xf>
    <xf numFmtId="164" fontId="16" fillId="0" borderId="1" xfId="6" applyNumberFormat="1" applyFont="1" applyBorder="1" applyAlignment="1">
      <alignment horizontal="center" vertical="center"/>
    </xf>
    <xf numFmtId="165" fontId="16" fillId="0" borderId="1" xfId="2" applyNumberFormat="1" applyFont="1" applyBorder="1" applyAlignment="1">
      <alignment horizontal="center" vertical="center"/>
    </xf>
    <xf numFmtId="164" fontId="16" fillId="0" borderId="1" xfId="6" applyNumberFormat="1" applyFont="1" applyBorder="1" applyAlignment="1">
      <alignment horizontal="center" vertical="center" wrapText="1"/>
    </xf>
    <xf numFmtId="10" fontId="9" fillId="0" borderId="1" xfId="4" applyNumberFormat="1" applyFont="1" applyBorder="1" applyAlignment="1">
      <alignment horizontal="center" vertical="center" wrapText="1"/>
    </xf>
    <xf numFmtId="165" fontId="16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28" fillId="10" borderId="0" xfId="0" applyFont="1" applyFill="1" applyAlignment="1">
      <alignment horizontal="center" vertical="center" wrapText="1" shrinkToFit="1"/>
    </xf>
    <xf numFmtId="1" fontId="16" fillId="0" borderId="1" xfId="2" applyNumberFormat="1" applyFont="1" applyBorder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/>
    </xf>
    <xf numFmtId="1" fontId="25" fillId="0" borderId="10" xfId="2" applyNumberFormat="1" applyFont="1" applyBorder="1" applyAlignment="1">
      <alignment horizontal="center" vertical="center"/>
    </xf>
    <xf numFmtId="1" fontId="25" fillId="0" borderId="11" xfId="2" applyNumberFormat="1" applyFont="1" applyBorder="1" applyAlignment="1">
      <alignment horizontal="center" vertical="center"/>
    </xf>
    <xf numFmtId="2" fontId="16" fillId="0" borderId="1" xfId="2" applyNumberFormat="1" applyFont="1" applyBorder="1" applyAlignment="1">
      <alignment horizontal="center" vertical="center" wrapText="1"/>
    </xf>
    <xf numFmtId="0" fontId="20" fillId="13" borderId="0" xfId="0" applyFont="1" applyFill="1" applyAlignment="1"/>
    <xf numFmtId="0" fontId="0" fillId="13" borderId="0" xfId="0" applyFill="1"/>
    <xf numFmtId="0" fontId="9" fillId="13" borderId="0" xfId="0" applyFont="1" applyFill="1" applyAlignment="1"/>
    <xf numFmtId="0" fontId="0" fillId="13" borderId="0" xfId="0" applyFill="1" applyAlignment="1"/>
    <xf numFmtId="0" fontId="20" fillId="13" borderId="0" xfId="0" applyFont="1" applyFill="1"/>
    <xf numFmtId="0" fontId="29" fillId="13" borderId="0" xfId="0" applyFont="1" applyFill="1"/>
    <xf numFmtId="0" fontId="6" fillId="0" borderId="0" xfId="0" applyFont="1"/>
    <xf numFmtId="0" fontId="16" fillId="0" borderId="1" xfId="5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2" fillId="9" borderId="1" xfId="0" applyFont="1" applyFill="1" applyBorder="1" applyAlignment="1">
      <alignment horizontal="left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horizontal="left" vertical="center" wrapText="1"/>
    </xf>
    <xf numFmtId="0" fontId="27" fillId="10" borderId="5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7">
    <cellStyle name="Cabecera Vicerrectorado" xfId="1" xr:uid="{00000000-0005-0000-0000-000000000000}"/>
    <cellStyle name="Hipervínculo" xfId="3" builtinId="8"/>
    <cellStyle name="Normal" xfId="0" builtinId="0"/>
    <cellStyle name="Normal_Hoja1" xfId="2" xr:uid="{00000000-0005-0000-0000-000003000000}"/>
    <cellStyle name="Normal_Hoja1_1" xfId="5" xr:uid="{00000000-0005-0000-0000-000004000000}"/>
    <cellStyle name="Normal_Hoja1_2" xfId="6" xr:uid="{00000000-0005-0000-0000-000005000000}"/>
    <cellStyle name="Porcentaje" xfId="4" builtinId="5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2400"/>
              <a:t>FRECUENCIAS</a:t>
            </a:r>
            <a:r>
              <a:rPr lang="en-US" sz="2400" baseline="0"/>
              <a:t> POR NIVEL DE SATISFACCIÓN</a:t>
            </a:r>
            <a:r>
              <a:rPr lang="en-US" sz="2400"/>
              <a:t> </a:t>
            </a:r>
          </a:p>
        </c:rich>
      </c:tx>
      <c:layout>
        <c:manualLayout>
          <c:xMode val="edge"/>
          <c:yMode val="edge"/>
          <c:x val="0.339275198484007"/>
          <c:y val="1.751824817518248E-2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309055118110247E-2"/>
          <c:y val="0.14844448015426642"/>
          <c:w val="0.66899897100930561"/>
          <c:h val="0.76905351116824694"/>
        </c:manualLayout>
      </c:layout>
      <c:bar3DChart>
        <c:barDir val="bar"/>
        <c:grouping val="stacked"/>
        <c:varyColors val="0"/>
        <c:ser>
          <c:idx val="0"/>
          <c:order val="0"/>
          <c:tx>
            <c:v>Insatisfacción</c:v>
          </c:tx>
          <c:invertIfNegative val="0"/>
          <c:val>
            <c:numRef>
              <c:f>(Hoja1!$Y$35,Hoja1!$Y$42,Hoja1!$Y$48,Hoja1!$Y$49)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0.11578947368421053</c:v>
                </c:pt>
                <c:pt idx="3">
                  <c:v>3.2934131736526949E-2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9D7-41A6-93A7-A4B27E4C27B4}"/>
            </c:ext>
          </c:extLst>
        </c:ser>
        <c:ser>
          <c:idx val="1"/>
          <c:order val="1"/>
          <c:tx>
            <c:v>Satisfacción</c:v>
          </c:tx>
          <c:spPr>
            <a:ln>
              <a:solidFill>
                <a:schemeClr val="accent1"/>
              </a:solidFill>
            </a:ln>
          </c:spPr>
          <c:invertIfNegative val="0"/>
          <c:val>
            <c:numRef>
              <c:f>(Hoja1!$Z$35,Hoja1!$Z$42,Hoja1!$Z$48,Hoja1!$Z$49)</c:f>
              <c:numCache>
                <c:formatCode>0.00%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0.88421052631578945</c:v>
                </c:pt>
                <c:pt idx="3">
                  <c:v>0.96706586826347307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9D7-41A6-93A7-A4B27E4C2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011312"/>
        <c:axId val="405009352"/>
        <c:axId val="0"/>
      </c:bar3DChart>
      <c:catAx>
        <c:axId val="40501131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s-ES"/>
          </a:p>
        </c:txPr>
        <c:crossAx val="405009352"/>
        <c:crosses val="autoZero"/>
        <c:auto val="1"/>
        <c:lblAlgn val="ctr"/>
        <c:lblOffset val="100"/>
        <c:noMultiLvlLbl val="0"/>
      </c:catAx>
      <c:valAx>
        <c:axId val="405009352"/>
        <c:scaling>
          <c:orientation val="minMax"/>
        </c:scaling>
        <c:delete val="0"/>
        <c:axPos val="b"/>
        <c:min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ES"/>
          </a:p>
        </c:txPr>
        <c:crossAx val="4050113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800" b="1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800" b="1"/>
            </a:pPr>
            <a:endParaRPr lang="es-ES"/>
          </a:p>
        </c:txPr>
      </c:legendEntry>
      <c:layout>
        <c:manualLayout>
          <c:xMode val="edge"/>
          <c:yMode val="edge"/>
          <c:x val="0.80875078292770219"/>
          <c:y val="0.36252520259785054"/>
          <c:w val="0.19019159359341445"/>
          <c:h val="0.44007318738336898"/>
        </c:manualLayout>
      </c:layout>
      <c:overlay val="0"/>
      <c:txPr>
        <a:bodyPr/>
        <a:lstStyle/>
        <a:p>
          <a:pPr>
            <a:defRPr sz="18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SATISFACCIÓN GLOBAL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Hoja1!$S$51:$X$51</c:f>
              <c:strCache>
                <c:ptCount val="6"/>
                <c:pt idx="0">
                  <c:v>Muy Insatisfecho (1)</c:v>
                </c:pt>
                <c:pt idx="1">
                  <c:v>Insatisfecho (2)</c:v>
                </c:pt>
                <c:pt idx="2">
                  <c:v>Algo Satisfecho (3)</c:v>
                </c:pt>
                <c:pt idx="3">
                  <c:v>Bastante Satisfecho (4)</c:v>
                </c:pt>
                <c:pt idx="4">
                  <c:v>Muy Satisfecho (5)</c:v>
                </c:pt>
                <c:pt idx="5">
                  <c:v>No sabe/No contesta</c:v>
                </c:pt>
              </c:strCache>
            </c:strRef>
          </c:cat>
          <c:val>
            <c:numRef>
              <c:f>Hoja1!$S$52:$X$52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>
                  <c:v>0.4</c:v>
                </c:pt>
                <c:pt idx="4">
                  <c:v>0.48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4-4306-AAC8-198E6CABC3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97495648"/>
        <c:axId val="497495256"/>
      </c:barChart>
      <c:catAx>
        <c:axId val="4974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accent1">
                    <a:lumMod val="75000"/>
                  </a:schemeClr>
                </a:solidFill>
              </a:defRPr>
            </a:pPr>
            <a:endParaRPr lang="es-ES"/>
          </a:p>
        </c:txPr>
        <c:crossAx val="497495256"/>
        <c:crosses val="autoZero"/>
        <c:auto val="1"/>
        <c:lblAlgn val="ctr"/>
        <c:lblOffset val="100"/>
        <c:noMultiLvlLbl val="0"/>
      </c:catAx>
      <c:valAx>
        <c:axId val="497495256"/>
        <c:scaling>
          <c:orientation val="minMax"/>
        </c:scaling>
        <c:delete val="0"/>
        <c:axPos val="b"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accent1">
                    <a:lumMod val="75000"/>
                  </a:schemeClr>
                </a:solidFill>
              </a:defRPr>
            </a:pPr>
            <a:endParaRPr lang="es-ES"/>
          </a:p>
        </c:txPr>
        <c:crossAx val="49749564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5580900142111321"/>
          <c:y val="0.93061204772716288"/>
          <c:w val="0.26767082433279932"/>
          <c:h val="6.9387992125984357E-2"/>
        </c:manualLayout>
      </c:layout>
      <c:overlay val="0"/>
      <c:txPr>
        <a:bodyPr/>
        <a:lstStyle/>
        <a:p>
          <a:pPr>
            <a:defRPr sz="20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PERCEPCIÓN SOBRE LA MEJORA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Hoja1!$S$51:$X$51</c:f>
              <c:strCache>
                <c:ptCount val="6"/>
                <c:pt idx="0">
                  <c:v>Muy Insatisfecho (1)</c:v>
                </c:pt>
                <c:pt idx="1">
                  <c:v>Insatisfecho (2)</c:v>
                </c:pt>
                <c:pt idx="2">
                  <c:v>Algo Satisfecho (3)</c:v>
                </c:pt>
                <c:pt idx="3">
                  <c:v>Bastante Satisfecho (4)</c:v>
                </c:pt>
                <c:pt idx="4">
                  <c:v>Muy Satisfecho (5)</c:v>
                </c:pt>
                <c:pt idx="5">
                  <c:v>No sabe/No contesta</c:v>
                </c:pt>
              </c:strCache>
            </c:strRef>
          </c:cat>
          <c:val>
            <c:numRef>
              <c:f>Hoja1!$S$54:$X$54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>
                  <c:v>0.4</c:v>
                </c:pt>
                <c:pt idx="4">
                  <c:v>0.48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0-426E-AEC4-A2E9305810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97496824"/>
        <c:axId val="497497216"/>
      </c:barChart>
      <c:catAx>
        <c:axId val="497496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</a:defRPr>
            </a:pPr>
            <a:endParaRPr lang="es-ES"/>
          </a:p>
        </c:txPr>
        <c:crossAx val="497497216"/>
        <c:crosses val="autoZero"/>
        <c:auto val="1"/>
        <c:lblAlgn val="ctr"/>
        <c:lblOffset val="100"/>
        <c:noMultiLvlLbl val="0"/>
      </c:catAx>
      <c:valAx>
        <c:axId val="497497216"/>
        <c:scaling>
          <c:orientation val="minMax"/>
        </c:scaling>
        <c:delete val="0"/>
        <c:axPos val="b"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  <a:latin typeface="+mn-lt"/>
              </a:defRPr>
            </a:pPr>
            <a:endParaRPr lang="es-ES"/>
          </a:p>
        </c:txPr>
        <c:crossAx val="4974968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3445380336632241"/>
          <c:y val="0.93985835356286107"/>
          <c:w val="0.33603218701867094"/>
          <c:h val="6.0141592093273209E-2"/>
        </c:manualLayout>
      </c:layout>
      <c:overlay val="0"/>
      <c:txPr>
        <a:bodyPr/>
        <a:lstStyle/>
        <a:p>
          <a:pPr>
            <a:defRPr sz="20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1031738</xdr:colOff>
      <xdr:row>0</xdr:row>
      <xdr:rowOff>74612</xdr:rowOff>
    </xdr:from>
    <xdr:to>
      <xdr:col>15</xdr:col>
      <xdr:colOff>82611</xdr:colOff>
      <xdr:row>2</xdr:row>
      <xdr:rowOff>43706</xdr:rowOff>
    </xdr:to>
    <xdr:pic>
      <xdr:nvPicPr>
        <xdr:cNvPr id="2" name="1 Imagen" descr="escudo_text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90613" y="74612"/>
          <a:ext cx="1193998" cy="897782"/>
        </a:xfrm>
        <a:prstGeom prst="rect">
          <a:avLst/>
        </a:prstGeom>
      </xdr:spPr>
    </xdr:pic>
    <xdr:clientData/>
  </xdr:twoCellAnchor>
  <xdr:twoCellAnchor>
    <xdr:from>
      <xdr:col>7</xdr:col>
      <xdr:colOff>650875</xdr:colOff>
      <xdr:row>56</xdr:row>
      <xdr:rowOff>165100</xdr:rowOff>
    </xdr:from>
    <xdr:to>
      <xdr:col>16</xdr:col>
      <xdr:colOff>1143000</xdr:colOff>
      <xdr:row>79</xdr:row>
      <xdr:rowOff>101600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396876</xdr:colOff>
      <xdr:row>81</xdr:row>
      <xdr:rowOff>127000</xdr:rowOff>
    </xdr:from>
    <xdr:to>
      <xdr:col>9</xdr:col>
      <xdr:colOff>1666875</xdr:colOff>
      <xdr:row>112</xdr:row>
      <xdr:rowOff>158750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81</xdr:row>
      <xdr:rowOff>92075</xdr:rowOff>
    </xdr:from>
    <xdr:to>
      <xdr:col>26</xdr:col>
      <xdr:colOff>603250</xdr:colOff>
      <xdr:row>113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38"/>
  <sheetViews>
    <sheetView tabSelected="1" view="pageBreakPreview" zoomScale="80" zoomScaleNormal="100" zoomScaleSheetLayoutView="80" workbookViewId="0">
      <selection activeCell="C9" sqref="C9"/>
    </sheetView>
  </sheetViews>
  <sheetFormatPr baseColWidth="10" defaultRowHeight="15" x14ac:dyDescent="0.25"/>
  <cols>
    <col min="1" max="1" width="34.85546875" customWidth="1"/>
    <col min="2" max="2" width="13.28515625" customWidth="1"/>
    <col min="3" max="3" width="11.42578125" customWidth="1"/>
    <col min="5" max="5" width="14.7109375" customWidth="1"/>
    <col min="6" max="6" width="23.5703125" customWidth="1"/>
    <col min="7" max="7" width="20" customWidth="1"/>
    <col min="8" max="11" width="10.7109375" customWidth="1"/>
    <col min="12" max="12" width="19.140625" customWidth="1"/>
    <col min="13" max="13" width="16.7109375" customWidth="1"/>
    <col min="14" max="14" width="16.28515625" customWidth="1"/>
    <col min="15" max="16" width="15.85546875" customWidth="1"/>
    <col min="17" max="17" width="19.140625" bestFit="1" customWidth="1"/>
    <col min="18" max="18" width="8.42578125" bestFit="1" customWidth="1"/>
    <col min="19" max="20" width="16.85546875" customWidth="1"/>
    <col min="21" max="21" width="17" bestFit="1" customWidth="1"/>
    <col min="22" max="22" width="16" customWidth="1"/>
    <col min="23" max="23" width="15.5703125" customWidth="1"/>
    <col min="24" max="24" width="19.140625" bestFit="1" customWidth="1"/>
    <col min="25" max="25" width="19" customWidth="1"/>
    <col min="26" max="26" width="19.140625" customWidth="1"/>
    <col min="27" max="27" width="9.42578125" bestFit="1" customWidth="1"/>
    <col min="29" max="29" width="12.28515625" bestFit="1" customWidth="1"/>
    <col min="30" max="30" width="9" bestFit="1" customWidth="1"/>
    <col min="31" max="31" width="35" hidden="1" customWidth="1"/>
    <col min="32" max="48" width="11.42578125" hidden="1" customWidth="1"/>
    <col min="49" max="61" width="11.42578125" customWidth="1"/>
  </cols>
  <sheetData>
    <row r="2" spans="1:31" s="4" customFormat="1" ht="58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2"/>
      <c r="AA2" s="2"/>
      <c r="AB2" s="2"/>
      <c r="AC2" s="2"/>
      <c r="AD2" s="2"/>
      <c r="AE2" s="2"/>
    </row>
    <row r="3" spans="1:31" s="4" customFormat="1" ht="24" customHeight="1" x14ac:dyDescent="0.2">
      <c r="A3" s="77" t="s">
        <v>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1:31" s="4" customFormat="1" ht="15" customHeight="1" x14ac:dyDescent="0.2">
      <c r="A4" s="2"/>
      <c r="B4" s="2"/>
      <c r="C4" s="2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2"/>
      <c r="AE4" s="2"/>
    </row>
    <row r="5" spans="1:31" ht="17.25" customHeight="1" x14ac:dyDescent="0.25">
      <c r="A5" s="79" t="s">
        <v>18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</row>
    <row r="6" spans="1:31" ht="18.75" customHeight="1" x14ac:dyDescent="0.25">
      <c r="A6" s="79" t="s">
        <v>20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1:31" ht="18.75" customHeight="1" x14ac:dyDescent="0.25">
      <c r="A7" s="79" t="s">
        <v>50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51"/>
    </row>
    <row r="8" spans="1:31" ht="27.75" customHeight="1" x14ac:dyDescent="0.25">
      <c r="A8" s="80" t="s">
        <v>74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</row>
    <row r="9" spans="1:3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21" x14ac:dyDescent="0.25">
      <c r="A10" s="52" t="s">
        <v>77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20.25" customHeight="1" x14ac:dyDescent="0.25">
      <c r="A12" s="75" t="s">
        <v>41</v>
      </c>
      <c r="B12" s="75"/>
      <c r="C12" s="32">
        <v>25</v>
      </c>
      <c r="D12" s="30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8.75" x14ac:dyDescent="0.25">
      <c r="A13" s="75" t="s">
        <v>39</v>
      </c>
      <c r="B13" s="75"/>
      <c r="C13" s="32">
        <v>25</v>
      </c>
      <c r="D13" s="31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8.75" customHeight="1" x14ac:dyDescent="0.25">
      <c r="A14" s="75" t="s">
        <v>40</v>
      </c>
      <c r="B14" s="75"/>
      <c r="C14" s="33">
        <f>C13/C12</f>
        <v>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8.75" x14ac:dyDescent="0.25">
      <c r="A15" s="75" t="s">
        <v>54</v>
      </c>
      <c r="B15" s="75"/>
      <c r="C15" s="32">
        <v>40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1" ht="18.75" x14ac:dyDescent="0.25">
      <c r="A16" s="75" t="s">
        <v>55</v>
      </c>
      <c r="B16" s="75"/>
      <c r="C16" s="33">
        <f>C13/C15</f>
        <v>0.625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8" spans="1:48" ht="15.75" x14ac:dyDescent="0.25">
      <c r="A18" s="15" t="s">
        <v>42</v>
      </c>
    </row>
    <row r="19" spans="1:48" ht="15.75" x14ac:dyDescent="0.25">
      <c r="A19" s="64" t="s">
        <v>94</v>
      </c>
    </row>
    <row r="20" spans="1:48" ht="21" x14ac:dyDescent="0.35">
      <c r="A20" s="64" t="s">
        <v>76</v>
      </c>
      <c r="B20" s="16"/>
    </row>
    <row r="21" spans="1:48" ht="21" x14ac:dyDescent="0.35">
      <c r="A21" s="16"/>
    </row>
    <row r="22" spans="1:48" ht="23.25" x14ac:dyDescent="0.35">
      <c r="A22" s="26"/>
    </row>
    <row r="23" spans="1:48" ht="15.75" x14ac:dyDescent="0.25">
      <c r="A23" s="15"/>
    </row>
    <row r="26" spans="1:48" ht="16.5" customHeight="1" x14ac:dyDescent="0.25">
      <c r="A26" s="81" t="s">
        <v>19</v>
      </c>
      <c r="B26" s="81"/>
      <c r="C26" s="81"/>
      <c r="D26" s="81"/>
      <c r="E26" s="81"/>
      <c r="F26" s="81"/>
      <c r="G26" s="81"/>
      <c r="H26" s="81"/>
      <c r="I26" s="81"/>
      <c r="J26" s="81"/>
      <c r="K26" s="82"/>
      <c r="L26" s="85" t="s">
        <v>14</v>
      </c>
      <c r="M26" s="85"/>
      <c r="N26" s="85"/>
      <c r="O26" s="85"/>
      <c r="P26" s="85"/>
      <c r="Q26" s="85"/>
      <c r="S26" s="85" t="s">
        <v>15</v>
      </c>
      <c r="T26" s="85"/>
      <c r="U26" s="85"/>
      <c r="V26" s="85"/>
      <c r="W26" s="85"/>
      <c r="X26" s="85"/>
      <c r="Y26" s="78" t="s">
        <v>0</v>
      </c>
      <c r="Z26" s="78"/>
      <c r="AA26" s="76" t="s">
        <v>1</v>
      </c>
      <c r="AB26" s="76"/>
      <c r="AC26" s="76"/>
      <c r="AD26" s="76"/>
      <c r="AF26">
        <v>1</v>
      </c>
      <c r="AG26">
        <v>2</v>
      </c>
      <c r="AH26">
        <v>3</v>
      </c>
      <c r="AI26">
        <v>4</v>
      </c>
      <c r="AJ26">
        <v>5</v>
      </c>
      <c r="AK26" t="s">
        <v>57</v>
      </c>
      <c r="AL26" t="s">
        <v>8</v>
      </c>
      <c r="AN26">
        <v>1</v>
      </c>
      <c r="AO26">
        <v>2</v>
      </c>
      <c r="AP26">
        <v>3</v>
      </c>
      <c r="AQ26">
        <v>4</v>
      </c>
      <c r="AR26">
        <v>5</v>
      </c>
      <c r="AS26" t="s">
        <v>8</v>
      </c>
    </row>
    <row r="27" spans="1:48" ht="21.7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4"/>
      <c r="L27" s="86"/>
      <c r="M27" s="86"/>
      <c r="N27" s="86"/>
      <c r="O27" s="86"/>
      <c r="P27" s="86"/>
      <c r="Q27" s="86"/>
      <c r="S27" s="85"/>
      <c r="T27" s="85"/>
      <c r="U27" s="85"/>
      <c r="V27" s="85"/>
      <c r="W27" s="85"/>
      <c r="X27" s="85"/>
      <c r="Y27" s="78"/>
      <c r="Z27" s="78"/>
      <c r="AA27" s="76"/>
      <c r="AB27" s="76"/>
      <c r="AC27" s="76"/>
      <c r="AD27" s="76"/>
      <c r="AE27" t="s">
        <v>78</v>
      </c>
      <c r="AF27">
        <v>0</v>
      </c>
      <c r="AG27">
        <v>0</v>
      </c>
      <c r="AH27">
        <v>1</v>
      </c>
      <c r="AI27">
        <v>6</v>
      </c>
      <c r="AJ27">
        <v>17</v>
      </c>
      <c r="AK27">
        <v>1</v>
      </c>
      <c r="AL27">
        <v>25</v>
      </c>
      <c r="AM27" t="s">
        <v>58</v>
      </c>
      <c r="AN27">
        <v>0</v>
      </c>
      <c r="AO27">
        <v>0</v>
      </c>
      <c r="AP27">
        <v>1</v>
      </c>
      <c r="AQ27">
        <v>6</v>
      </c>
      <c r="AR27">
        <v>17</v>
      </c>
      <c r="AS27">
        <v>4.67</v>
      </c>
      <c r="AT27">
        <v>0.56000000000000005</v>
      </c>
      <c r="AU27">
        <v>5</v>
      </c>
      <c r="AV27">
        <v>5</v>
      </c>
    </row>
    <row r="28" spans="1:48" ht="55.5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4"/>
      <c r="L28" s="1" t="s">
        <v>2</v>
      </c>
      <c r="M28" s="1" t="s">
        <v>3</v>
      </c>
      <c r="N28" s="1" t="s">
        <v>4</v>
      </c>
      <c r="O28" s="1" t="s">
        <v>5</v>
      </c>
      <c r="P28" s="1" t="s">
        <v>6</v>
      </c>
      <c r="Q28" s="1" t="s">
        <v>7</v>
      </c>
      <c r="R28" s="19" t="s">
        <v>8</v>
      </c>
      <c r="S28" s="9" t="s">
        <v>2</v>
      </c>
      <c r="T28" s="9" t="s">
        <v>3</v>
      </c>
      <c r="U28" s="9" t="s">
        <v>4</v>
      </c>
      <c r="V28" s="9" t="s">
        <v>5</v>
      </c>
      <c r="W28" s="9" t="s">
        <v>6</v>
      </c>
      <c r="X28" s="9" t="s">
        <v>7</v>
      </c>
      <c r="Y28" s="12" t="s">
        <v>16</v>
      </c>
      <c r="Z28" s="12" t="s">
        <v>17</v>
      </c>
      <c r="AA28" s="1" t="s">
        <v>9</v>
      </c>
      <c r="AB28" s="1" t="s">
        <v>10</v>
      </c>
      <c r="AC28" s="1" t="s">
        <v>11</v>
      </c>
      <c r="AD28" s="1" t="s">
        <v>12</v>
      </c>
      <c r="AE28" t="s">
        <v>79</v>
      </c>
      <c r="AF28">
        <v>0</v>
      </c>
      <c r="AG28">
        <v>0</v>
      </c>
      <c r="AH28">
        <v>0</v>
      </c>
      <c r="AI28">
        <v>6</v>
      </c>
      <c r="AJ28">
        <v>18</v>
      </c>
      <c r="AK28">
        <v>1</v>
      </c>
      <c r="AL28">
        <v>25</v>
      </c>
      <c r="AM28" t="s">
        <v>59</v>
      </c>
      <c r="AN28">
        <v>0</v>
      </c>
      <c r="AO28">
        <v>0</v>
      </c>
      <c r="AP28">
        <v>0</v>
      </c>
      <c r="AQ28">
        <v>6</v>
      </c>
      <c r="AR28">
        <v>18</v>
      </c>
      <c r="AS28">
        <v>4.75</v>
      </c>
      <c r="AT28">
        <v>0.44</v>
      </c>
      <c r="AU28">
        <v>5</v>
      </c>
      <c r="AV28">
        <v>5</v>
      </c>
    </row>
    <row r="29" spans="1:48" ht="23.25" x14ac:dyDescent="0.25">
      <c r="A29" s="71" t="s">
        <v>43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t="s">
        <v>80</v>
      </c>
      <c r="AF29">
        <v>0</v>
      </c>
      <c r="AG29">
        <v>0</v>
      </c>
      <c r="AH29">
        <v>1</v>
      </c>
      <c r="AI29">
        <v>6</v>
      </c>
      <c r="AJ29">
        <v>17</v>
      </c>
      <c r="AK29">
        <v>1</v>
      </c>
      <c r="AL29">
        <v>25</v>
      </c>
      <c r="AM29" t="s">
        <v>60</v>
      </c>
      <c r="AN29">
        <v>0</v>
      </c>
      <c r="AO29">
        <v>0</v>
      </c>
      <c r="AP29">
        <v>1</v>
      </c>
      <c r="AQ29">
        <v>6</v>
      </c>
      <c r="AR29">
        <v>17</v>
      </c>
      <c r="AS29">
        <v>4.67</v>
      </c>
      <c r="AT29">
        <v>0.56000000000000005</v>
      </c>
      <c r="AU29">
        <v>5</v>
      </c>
      <c r="AV29">
        <v>5</v>
      </c>
    </row>
    <row r="30" spans="1:48" ht="18.75" customHeight="1" x14ac:dyDescent="0.25">
      <c r="A30" s="65" t="s">
        <v>23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48">
        <f>AF27</f>
        <v>0</v>
      </c>
      <c r="M30" s="48">
        <f t="shared" ref="M30:R30" si="0">AG27</f>
        <v>0</v>
      </c>
      <c r="N30" s="48">
        <f t="shared" si="0"/>
        <v>1</v>
      </c>
      <c r="O30" s="48">
        <f t="shared" si="0"/>
        <v>6</v>
      </c>
      <c r="P30" s="48">
        <f t="shared" si="0"/>
        <v>17</v>
      </c>
      <c r="Q30" s="48">
        <f t="shared" si="0"/>
        <v>1</v>
      </c>
      <c r="R30" s="48">
        <f t="shared" si="0"/>
        <v>25</v>
      </c>
      <c r="S30" s="49">
        <f>L30/$R30</f>
        <v>0</v>
      </c>
      <c r="T30" s="49">
        <f t="shared" ref="T30:X30" si="1">M30/$R30</f>
        <v>0</v>
      </c>
      <c r="U30" s="49">
        <f t="shared" si="1"/>
        <v>0.04</v>
      </c>
      <c r="V30" s="49">
        <f t="shared" si="1"/>
        <v>0.24</v>
      </c>
      <c r="W30" s="49">
        <f t="shared" si="1"/>
        <v>0.68</v>
      </c>
      <c r="X30" s="49">
        <f t="shared" si="1"/>
        <v>0.04</v>
      </c>
      <c r="Y30" s="11">
        <f>(L30+M30)/(L30+M30+N30+O30+P30)</f>
        <v>0</v>
      </c>
      <c r="Z30" s="11">
        <f>(N30+O30+P30)/(L30+M30+N30+O30+P30)</f>
        <v>1</v>
      </c>
      <c r="AA30" s="50">
        <f>AS27</f>
        <v>4.67</v>
      </c>
      <c r="AB30" s="57">
        <f t="shared" ref="AB30:AD30" si="2">AT27</f>
        <v>0.56000000000000005</v>
      </c>
      <c r="AC30" s="53">
        <f t="shared" si="2"/>
        <v>5</v>
      </c>
      <c r="AD30" s="53">
        <f t="shared" si="2"/>
        <v>5</v>
      </c>
      <c r="AE30" t="s">
        <v>81</v>
      </c>
      <c r="AF30">
        <v>0</v>
      </c>
      <c r="AG30">
        <v>0</v>
      </c>
      <c r="AH30">
        <v>1</v>
      </c>
      <c r="AI30">
        <v>9</v>
      </c>
      <c r="AJ30">
        <v>13</v>
      </c>
      <c r="AK30">
        <v>2</v>
      </c>
      <c r="AL30">
        <v>25</v>
      </c>
      <c r="AM30" t="s">
        <v>61</v>
      </c>
      <c r="AN30">
        <v>0</v>
      </c>
      <c r="AO30">
        <v>0</v>
      </c>
      <c r="AP30">
        <v>1</v>
      </c>
      <c r="AQ30">
        <v>9</v>
      </c>
      <c r="AR30">
        <v>13</v>
      </c>
      <c r="AS30">
        <v>4.5199999999999996</v>
      </c>
      <c r="AT30">
        <v>0.59</v>
      </c>
      <c r="AU30">
        <v>5</v>
      </c>
      <c r="AV30">
        <v>5</v>
      </c>
    </row>
    <row r="31" spans="1:48" ht="18.75" customHeight="1" x14ac:dyDescent="0.25">
      <c r="A31" s="65" t="s">
        <v>24</v>
      </c>
      <c r="B31" s="65" t="s">
        <v>21</v>
      </c>
      <c r="C31" s="65" t="s">
        <v>21</v>
      </c>
      <c r="D31" s="65" t="s">
        <v>21</v>
      </c>
      <c r="E31" s="65" t="s">
        <v>21</v>
      </c>
      <c r="F31" s="65" t="s">
        <v>21</v>
      </c>
      <c r="G31" s="65" t="s">
        <v>21</v>
      </c>
      <c r="H31" s="65" t="s">
        <v>21</v>
      </c>
      <c r="I31" s="65" t="s">
        <v>21</v>
      </c>
      <c r="J31" s="65" t="s">
        <v>21</v>
      </c>
      <c r="K31" s="65" t="s">
        <v>21</v>
      </c>
      <c r="L31" s="48">
        <f t="shared" ref="L31:L34" si="3">AF28</f>
        <v>0</v>
      </c>
      <c r="M31" s="48">
        <f t="shared" ref="M31:M34" si="4">AG28</f>
        <v>0</v>
      </c>
      <c r="N31" s="48">
        <f t="shared" ref="N31:N34" si="5">AH28</f>
        <v>0</v>
      </c>
      <c r="O31" s="48">
        <f t="shared" ref="O31:O34" si="6">AI28</f>
        <v>6</v>
      </c>
      <c r="P31" s="48">
        <f t="shared" ref="P31:P34" si="7">AJ28</f>
        <v>18</v>
      </c>
      <c r="Q31" s="48">
        <f t="shared" ref="Q31:Q34" si="8">AK28</f>
        <v>1</v>
      </c>
      <c r="R31" s="48">
        <f t="shared" ref="R31:R34" si="9">AL28</f>
        <v>25</v>
      </c>
      <c r="S31" s="49">
        <f t="shared" ref="S31:S47" si="10">L31/$R31</f>
        <v>0</v>
      </c>
      <c r="T31" s="49">
        <f t="shared" ref="T31:T47" si="11">M31/$R31</f>
        <v>0</v>
      </c>
      <c r="U31" s="49">
        <f t="shared" ref="U31:U47" si="12">N31/$R31</f>
        <v>0</v>
      </c>
      <c r="V31" s="49">
        <f t="shared" ref="V31:V47" si="13">O31/$R31</f>
        <v>0.24</v>
      </c>
      <c r="W31" s="49">
        <f t="shared" ref="W31:W47" si="14">P31/$R31</f>
        <v>0.72</v>
      </c>
      <c r="X31" s="49">
        <f t="shared" ref="X31:X47" si="15">Q31/$R31</f>
        <v>0.04</v>
      </c>
      <c r="Y31" s="11">
        <f t="shared" ref="Y31:Y33" si="16">(L31+M31)/(L31+M31+N31+O31+P31)</f>
        <v>0</v>
      </c>
      <c r="Z31" s="11">
        <f t="shared" ref="Z31:Z33" si="17">(N31+O31+P31)/(L31+M31+N31+O31+P31)</f>
        <v>1</v>
      </c>
      <c r="AA31" s="50">
        <f t="shared" ref="AA31:AA34" si="18">AS28</f>
        <v>4.75</v>
      </c>
      <c r="AB31" s="57">
        <f t="shared" ref="AB31:AB34" si="19">AT28</f>
        <v>0.44</v>
      </c>
      <c r="AC31" s="53">
        <f t="shared" ref="AC31:AC34" si="20">AU28</f>
        <v>5</v>
      </c>
      <c r="AD31" s="53">
        <f t="shared" ref="AD31:AD34" si="21">AV28</f>
        <v>5</v>
      </c>
      <c r="AE31" t="s">
        <v>82</v>
      </c>
      <c r="AF31">
        <v>0</v>
      </c>
      <c r="AG31">
        <v>0</v>
      </c>
      <c r="AH31">
        <v>1</v>
      </c>
      <c r="AI31">
        <v>5</v>
      </c>
      <c r="AJ31">
        <v>18</v>
      </c>
      <c r="AK31">
        <v>1</v>
      </c>
      <c r="AL31">
        <v>25</v>
      </c>
      <c r="AM31" t="s">
        <v>62</v>
      </c>
      <c r="AN31">
        <v>0</v>
      </c>
      <c r="AO31">
        <v>0</v>
      </c>
      <c r="AP31">
        <v>1</v>
      </c>
      <c r="AQ31">
        <v>5</v>
      </c>
      <c r="AR31">
        <v>18</v>
      </c>
      <c r="AS31">
        <v>4.71</v>
      </c>
      <c r="AT31">
        <v>0.55000000000000004</v>
      </c>
      <c r="AU31">
        <v>5</v>
      </c>
      <c r="AV31">
        <v>5</v>
      </c>
    </row>
    <row r="32" spans="1:48" ht="18.75" customHeight="1" x14ac:dyDescent="0.25">
      <c r="A32" s="65" t="s">
        <v>25</v>
      </c>
      <c r="B32" s="65" t="s">
        <v>22</v>
      </c>
      <c r="C32" s="65" t="s">
        <v>22</v>
      </c>
      <c r="D32" s="65" t="s">
        <v>22</v>
      </c>
      <c r="E32" s="65" t="s">
        <v>22</v>
      </c>
      <c r="F32" s="65" t="s">
        <v>22</v>
      </c>
      <c r="G32" s="65" t="s">
        <v>22</v>
      </c>
      <c r="H32" s="65" t="s">
        <v>22</v>
      </c>
      <c r="I32" s="65" t="s">
        <v>22</v>
      </c>
      <c r="J32" s="65" t="s">
        <v>22</v>
      </c>
      <c r="K32" s="65" t="s">
        <v>22</v>
      </c>
      <c r="L32" s="48">
        <f t="shared" si="3"/>
        <v>0</v>
      </c>
      <c r="M32" s="48">
        <f t="shared" si="4"/>
        <v>0</v>
      </c>
      <c r="N32" s="48">
        <f t="shared" si="5"/>
        <v>1</v>
      </c>
      <c r="O32" s="48">
        <f t="shared" si="6"/>
        <v>6</v>
      </c>
      <c r="P32" s="48">
        <f t="shared" si="7"/>
        <v>17</v>
      </c>
      <c r="Q32" s="48">
        <f t="shared" si="8"/>
        <v>1</v>
      </c>
      <c r="R32" s="48">
        <f t="shared" si="9"/>
        <v>25</v>
      </c>
      <c r="S32" s="49">
        <f t="shared" si="10"/>
        <v>0</v>
      </c>
      <c r="T32" s="49">
        <f t="shared" si="11"/>
        <v>0</v>
      </c>
      <c r="U32" s="49">
        <f t="shared" si="12"/>
        <v>0.04</v>
      </c>
      <c r="V32" s="49">
        <f t="shared" si="13"/>
        <v>0.24</v>
      </c>
      <c r="W32" s="49">
        <f t="shared" si="14"/>
        <v>0.68</v>
      </c>
      <c r="X32" s="49">
        <f t="shared" si="15"/>
        <v>0.04</v>
      </c>
      <c r="Y32" s="11">
        <f t="shared" si="16"/>
        <v>0</v>
      </c>
      <c r="Z32" s="11">
        <f t="shared" si="17"/>
        <v>1</v>
      </c>
      <c r="AA32" s="50">
        <f t="shared" si="18"/>
        <v>4.67</v>
      </c>
      <c r="AB32" s="57">
        <f t="shared" si="19"/>
        <v>0.56000000000000005</v>
      </c>
      <c r="AC32" s="53">
        <f t="shared" si="20"/>
        <v>5</v>
      </c>
      <c r="AD32" s="53">
        <f t="shared" si="21"/>
        <v>5</v>
      </c>
      <c r="AE32" t="s">
        <v>83</v>
      </c>
      <c r="AF32">
        <v>0</v>
      </c>
      <c r="AG32">
        <v>0</v>
      </c>
      <c r="AH32">
        <v>2</v>
      </c>
      <c r="AI32">
        <v>6</v>
      </c>
      <c r="AJ32">
        <v>16</v>
      </c>
      <c r="AK32" s="17">
        <v>1</v>
      </c>
      <c r="AL32" s="17">
        <v>25</v>
      </c>
      <c r="AM32" t="s">
        <v>63</v>
      </c>
      <c r="AN32">
        <v>0</v>
      </c>
      <c r="AO32">
        <v>0</v>
      </c>
      <c r="AP32">
        <v>2</v>
      </c>
      <c r="AQ32">
        <v>6</v>
      </c>
      <c r="AR32">
        <v>16</v>
      </c>
      <c r="AS32">
        <v>4.58</v>
      </c>
      <c r="AT32">
        <v>0.65</v>
      </c>
      <c r="AU32">
        <v>5</v>
      </c>
      <c r="AV32">
        <v>5</v>
      </c>
    </row>
    <row r="33" spans="1:48" ht="18.75" customHeight="1" x14ac:dyDescent="0.25">
      <c r="A33" s="65" t="s">
        <v>26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48">
        <f t="shared" si="3"/>
        <v>0</v>
      </c>
      <c r="M33" s="48">
        <f t="shared" si="4"/>
        <v>0</v>
      </c>
      <c r="N33" s="48">
        <f t="shared" si="5"/>
        <v>1</v>
      </c>
      <c r="O33" s="48">
        <f t="shared" si="6"/>
        <v>9</v>
      </c>
      <c r="P33" s="48">
        <f t="shared" si="7"/>
        <v>13</v>
      </c>
      <c r="Q33" s="48">
        <f t="shared" si="8"/>
        <v>2</v>
      </c>
      <c r="R33" s="48">
        <f t="shared" si="9"/>
        <v>25</v>
      </c>
      <c r="S33" s="49">
        <f t="shared" si="10"/>
        <v>0</v>
      </c>
      <c r="T33" s="49">
        <f t="shared" si="11"/>
        <v>0</v>
      </c>
      <c r="U33" s="49">
        <f t="shared" si="12"/>
        <v>0.04</v>
      </c>
      <c r="V33" s="49">
        <f t="shared" si="13"/>
        <v>0.36</v>
      </c>
      <c r="W33" s="49">
        <f t="shared" si="14"/>
        <v>0.52</v>
      </c>
      <c r="X33" s="49">
        <f t="shared" si="15"/>
        <v>0.08</v>
      </c>
      <c r="Y33" s="11">
        <f t="shared" si="16"/>
        <v>0</v>
      </c>
      <c r="Z33" s="11">
        <f t="shared" si="17"/>
        <v>1</v>
      </c>
      <c r="AA33" s="50">
        <f t="shared" si="18"/>
        <v>4.5199999999999996</v>
      </c>
      <c r="AB33" s="57">
        <f t="shared" si="19"/>
        <v>0.59</v>
      </c>
      <c r="AC33" s="53">
        <f t="shared" si="20"/>
        <v>5</v>
      </c>
      <c r="AD33" s="53">
        <f t="shared" si="21"/>
        <v>5</v>
      </c>
      <c r="AE33" t="s">
        <v>84</v>
      </c>
      <c r="AF33">
        <v>0</v>
      </c>
      <c r="AG33">
        <v>0</v>
      </c>
      <c r="AH33">
        <v>0</v>
      </c>
      <c r="AI33">
        <v>5</v>
      </c>
      <c r="AJ33">
        <v>19</v>
      </c>
      <c r="AK33" s="17">
        <v>1</v>
      </c>
      <c r="AL33" s="17">
        <v>25</v>
      </c>
      <c r="AM33" t="s">
        <v>64</v>
      </c>
      <c r="AN33">
        <v>0</v>
      </c>
      <c r="AO33">
        <v>0</v>
      </c>
      <c r="AP33">
        <v>0</v>
      </c>
      <c r="AQ33">
        <v>5</v>
      </c>
      <c r="AR33">
        <v>19</v>
      </c>
      <c r="AS33">
        <v>4.79</v>
      </c>
      <c r="AT33">
        <v>0.41</v>
      </c>
      <c r="AU33">
        <v>5</v>
      </c>
      <c r="AV33">
        <v>5</v>
      </c>
    </row>
    <row r="34" spans="1:48" ht="18.75" customHeight="1" x14ac:dyDescent="0.25">
      <c r="A34" s="65" t="s">
        <v>27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48">
        <f t="shared" si="3"/>
        <v>0</v>
      </c>
      <c r="M34" s="48">
        <f t="shared" si="4"/>
        <v>0</v>
      </c>
      <c r="N34" s="48">
        <f t="shared" si="5"/>
        <v>1</v>
      </c>
      <c r="O34" s="48">
        <f t="shared" si="6"/>
        <v>5</v>
      </c>
      <c r="P34" s="48">
        <f t="shared" si="7"/>
        <v>18</v>
      </c>
      <c r="Q34" s="48">
        <f t="shared" si="8"/>
        <v>1</v>
      </c>
      <c r="R34" s="48">
        <f t="shared" si="9"/>
        <v>25</v>
      </c>
      <c r="S34" s="49">
        <f t="shared" si="10"/>
        <v>0</v>
      </c>
      <c r="T34" s="49">
        <f t="shared" si="11"/>
        <v>0</v>
      </c>
      <c r="U34" s="49">
        <f t="shared" si="12"/>
        <v>0.04</v>
      </c>
      <c r="V34" s="49">
        <f t="shared" si="13"/>
        <v>0.2</v>
      </c>
      <c r="W34" s="49">
        <f t="shared" si="14"/>
        <v>0.72</v>
      </c>
      <c r="X34" s="49">
        <f t="shared" si="15"/>
        <v>0.04</v>
      </c>
      <c r="Y34" s="11">
        <f t="shared" ref="Y34:Y47" si="22">(L34+M34)/(L34+M34+N34+O34+P34)</f>
        <v>0</v>
      </c>
      <c r="Z34" s="11">
        <f t="shared" ref="Z34:Z47" si="23">(N34+O34+P34)/(L34+M34+N34+O34+P34)</f>
        <v>1</v>
      </c>
      <c r="AA34" s="50">
        <f t="shared" si="18"/>
        <v>4.71</v>
      </c>
      <c r="AB34" s="57">
        <f t="shared" si="19"/>
        <v>0.55000000000000004</v>
      </c>
      <c r="AC34" s="53">
        <f t="shared" si="20"/>
        <v>5</v>
      </c>
      <c r="AD34" s="53">
        <f t="shared" si="21"/>
        <v>5</v>
      </c>
      <c r="AE34" t="s">
        <v>85</v>
      </c>
      <c r="AF34">
        <v>0</v>
      </c>
      <c r="AG34">
        <v>0</v>
      </c>
      <c r="AH34">
        <v>1</v>
      </c>
      <c r="AI34">
        <v>5</v>
      </c>
      <c r="AJ34">
        <v>18</v>
      </c>
      <c r="AK34" s="17">
        <v>1</v>
      </c>
      <c r="AL34" s="17">
        <v>25</v>
      </c>
      <c r="AM34" t="s">
        <v>65</v>
      </c>
      <c r="AN34">
        <v>0</v>
      </c>
      <c r="AO34">
        <v>0</v>
      </c>
      <c r="AP34">
        <v>1</v>
      </c>
      <c r="AQ34">
        <v>5</v>
      </c>
      <c r="AR34">
        <v>18</v>
      </c>
      <c r="AS34">
        <v>4.71</v>
      </c>
      <c r="AT34">
        <v>0.55000000000000004</v>
      </c>
      <c r="AU34">
        <v>5</v>
      </c>
      <c r="AV34">
        <v>5</v>
      </c>
    </row>
    <row r="35" spans="1:48" ht="23.25" x14ac:dyDescent="0.25">
      <c r="A35" s="66" t="s">
        <v>45</v>
      </c>
      <c r="B35" s="67"/>
      <c r="C35" s="67"/>
      <c r="D35" s="67"/>
      <c r="E35" s="67"/>
      <c r="F35" s="67"/>
      <c r="G35" s="67"/>
      <c r="H35" s="67"/>
      <c r="I35" s="67"/>
      <c r="J35" s="67"/>
      <c r="K35" s="68"/>
      <c r="L35" s="21">
        <f>SUM(L30:L34)</f>
        <v>0</v>
      </c>
      <c r="M35" s="21">
        <f t="shared" ref="M35:R35" si="24">SUM(M30:M34)</f>
        <v>0</v>
      </c>
      <c r="N35" s="21">
        <f t="shared" si="24"/>
        <v>4</v>
      </c>
      <c r="O35" s="21">
        <f t="shared" si="24"/>
        <v>32</v>
      </c>
      <c r="P35" s="21">
        <f t="shared" si="24"/>
        <v>83</v>
      </c>
      <c r="Q35" s="21">
        <f t="shared" si="24"/>
        <v>6</v>
      </c>
      <c r="R35" s="21">
        <f t="shared" si="24"/>
        <v>125</v>
      </c>
      <c r="S35" s="22">
        <f t="shared" si="10"/>
        <v>0</v>
      </c>
      <c r="T35" s="22">
        <f t="shared" si="11"/>
        <v>0</v>
      </c>
      <c r="U35" s="22">
        <f t="shared" si="12"/>
        <v>3.2000000000000001E-2</v>
      </c>
      <c r="V35" s="22">
        <f t="shared" si="13"/>
        <v>0.25600000000000001</v>
      </c>
      <c r="W35" s="22">
        <f t="shared" si="14"/>
        <v>0.66400000000000003</v>
      </c>
      <c r="X35" s="22">
        <f t="shared" si="15"/>
        <v>4.8000000000000001E-2</v>
      </c>
      <c r="Y35" s="22">
        <f t="shared" si="22"/>
        <v>0</v>
      </c>
      <c r="Z35" s="22">
        <f t="shared" si="23"/>
        <v>1</v>
      </c>
      <c r="AA35" s="23">
        <f>AVERAGE(AA30:AA34)</f>
        <v>4.6639999999999997</v>
      </c>
      <c r="AB35" s="24"/>
      <c r="AC35" s="21">
        <f>MEDIAN(AC30:AC34)</f>
        <v>5</v>
      </c>
      <c r="AD35" s="25"/>
      <c r="AE35" t="s">
        <v>86</v>
      </c>
      <c r="AF35">
        <v>0</v>
      </c>
      <c r="AG35">
        <v>0</v>
      </c>
      <c r="AH35">
        <v>0</v>
      </c>
      <c r="AI35">
        <v>4</v>
      </c>
      <c r="AJ35">
        <v>20</v>
      </c>
      <c r="AK35" s="17">
        <v>1</v>
      </c>
      <c r="AL35" s="17">
        <v>25</v>
      </c>
      <c r="AM35" t="s">
        <v>66</v>
      </c>
      <c r="AN35">
        <v>0</v>
      </c>
      <c r="AO35">
        <v>0</v>
      </c>
      <c r="AP35">
        <v>0</v>
      </c>
      <c r="AQ35">
        <v>4</v>
      </c>
      <c r="AR35">
        <v>20</v>
      </c>
      <c r="AS35">
        <v>4.83</v>
      </c>
      <c r="AT35">
        <v>0.38</v>
      </c>
      <c r="AU35">
        <v>5</v>
      </c>
      <c r="AV35">
        <v>5</v>
      </c>
    </row>
    <row r="36" spans="1:48" ht="23.25" x14ac:dyDescent="0.25">
      <c r="A36" s="71" t="s">
        <v>44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t="s">
        <v>87</v>
      </c>
      <c r="AF36">
        <v>0</v>
      </c>
      <c r="AG36">
        <v>0</v>
      </c>
      <c r="AH36">
        <v>0</v>
      </c>
      <c r="AI36">
        <v>5</v>
      </c>
      <c r="AJ36">
        <v>19</v>
      </c>
      <c r="AK36">
        <v>1</v>
      </c>
      <c r="AL36">
        <v>25</v>
      </c>
      <c r="AM36" t="s">
        <v>67</v>
      </c>
      <c r="AN36">
        <v>0</v>
      </c>
      <c r="AO36">
        <v>0</v>
      </c>
      <c r="AP36">
        <v>0</v>
      </c>
      <c r="AQ36">
        <v>5</v>
      </c>
      <c r="AR36">
        <v>19</v>
      </c>
      <c r="AS36">
        <v>4.79</v>
      </c>
      <c r="AT36">
        <v>0.41</v>
      </c>
      <c r="AU36">
        <v>5</v>
      </c>
      <c r="AV36">
        <v>5</v>
      </c>
    </row>
    <row r="37" spans="1:48" ht="18.75" customHeight="1" x14ac:dyDescent="0.25">
      <c r="A37" s="65" t="s">
        <v>28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48">
        <f>AF32</f>
        <v>0</v>
      </c>
      <c r="M37" s="48">
        <f t="shared" ref="M37:R37" si="25">AG32</f>
        <v>0</v>
      </c>
      <c r="N37" s="48">
        <f t="shared" si="25"/>
        <v>2</v>
      </c>
      <c r="O37" s="48">
        <f t="shared" si="25"/>
        <v>6</v>
      </c>
      <c r="P37" s="48">
        <f t="shared" si="25"/>
        <v>16</v>
      </c>
      <c r="Q37" s="48">
        <f t="shared" si="25"/>
        <v>1</v>
      </c>
      <c r="R37" s="48">
        <f t="shared" si="25"/>
        <v>25</v>
      </c>
      <c r="S37" s="49">
        <f t="shared" si="10"/>
        <v>0</v>
      </c>
      <c r="T37" s="49">
        <f t="shared" si="11"/>
        <v>0</v>
      </c>
      <c r="U37" s="49">
        <f t="shared" si="12"/>
        <v>0.08</v>
      </c>
      <c r="V37" s="49">
        <f t="shared" si="13"/>
        <v>0.24</v>
      </c>
      <c r="W37" s="49">
        <f t="shared" si="14"/>
        <v>0.64</v>
      </c>
      <c r="X37" s="49">
        <f t="shared" si="15"/>
        <v>0.04</v>
      </c>
      <c r="Y37" s="11">
        <f t="shared" si="22"/>
        <v>0</v>
      </c>
      <c r="Z37" s="11">
        <f t="shared" si="23"/>
        <v>1</v>
      </c>
      <c r="AA37" s="50">
        <f>AS32</f>
        <v>4.58</v>
      </c>
      <c r="AB37" s="57">
        <f t="shared" ref="AB37:AD37" si="26">AT32</f>
        <v>0.65</v>
      </c>
      <c r="AC37" s="53">
        <f t="shared" si="26"/>
        <v>5</v>
      </c>
      <c r="AD37" s="53">
        <f t="shared" si="26"/>
        <v>5</v>
      </c>
      <c r="AE37" t="s">
        <v>88</v>
      </c>
      <c r="AF37">
        <v>1</v>
      </c>
      <c r="AG37">
        <v>2</v>
      </c>
      <c r="AH37">
        <v>9</v>
      </c>
      <c r="AI37">
        <v>8</v>
      </c>
      <c r="AJ37">
        <v>4</v>
      </c>
      <c r="AK37" s="17">
        <v>1</v>
      </c>
      <c r="AL37" s="17">
        <v>25</v>
      </c>
      <c r="AM37" t="s">
        <v>68</v>
      </c>
      <c r="AN37">
        <v>1</v>
      </c>
      <c r="AO37">
        <v>2</v>
      </c>
      <c r="AP37">
        <v>9</v>
      </c>
      <c r="AQ37">
        <v>8</v>
      </c>
      <c r="AR37">
        <v>4</v>
      </c>
      <c r="AS37">
        <v>3.5</v>
      </c>
      <c r="AT37">
        <v>1.02</v>
      </c>
      <c r="AU37">
        <v>4</v>
      </c>
      <c r="AV37">
        <v>3</v>
      </c>
    </row>
    <row r="38" spans="1:48" ht="18.75" customHeight="1" x14ac:dyDescent="0.25">
      <c r="A38" s="65" t="s">
        <v>29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48">
        <f t="shared" ref="L38:L41" si="27">AF33</f>
        <v>0</v>
      </c>
      <c r="M38" s="48">
        <f t="shared" ref="M38:M41" si="28">AG33</f>
        <v>0</v>
      </c>
      <c r="N38" s="48">
        <f t="shared" ref="N38:N41" si="29">AH33</f>
        <v>0</v>
      </c>
      <c r="O38" s="48">
        <f t="shared" ref="O38:O41" si="30">AI33</f>
        <v>5</v>
      </c>
      <c r="P38" s="48">
        <f t="shared" ref="P38:P41" si="31">AJ33</f>
        <v>19</v>
      </c>
      <c r="Q38" s="48">
        <f t="shared" ref="Q38:Q41" si="32">AK33</f>
        <v>1</v>
      </c>
      <c r="R38" s="48">
        <f t="shared" ref="R38:R41" si="33">AL33</f>
        <v>25</v>
      </c>
      <c r="S38" s="49">
        <f t="shared" si="10"/>
        <v>0</v>
      </c>
      <c r="T38" s="49">
        <f t="shared" si="11"/>
        <v>0</v>
      </c>
      <c r="U38" s="49">
        <f t="shared" si="12"/>
        <v>0</v>
      </c>
      <c r="V38" s="49">
        <f t="shared" si="13"/>
        <v>0.2</v>
      </c>
      <c r="W38" s="49">
        <f t="shared" si="14"/>
        <v>0.76</v>
      </c>
      <c r="X38" s="49">
        <f t="shared" si="15"/>
        <v>0.04</v>
      </c>
      <c r="Y38" s="11">
        <f t="shared" si="22"/>
        <v>0</v>
      </c>
      <c r="Z38" s="11">
        <f t="shared" si="23"/>
        <v>1</v>
      </c>
      <c r="AA38" s="50">
        <f t="shared" ref="AA38:AA41" si="34">AS33</f>
        <v>4.79</v>
      </c>
      <c r="AB38" s="57">
        <f t="shared" ref="AB38:AB41" si="35">AT33</f>
        <v>0.41</v>
      </c>
      <c r="AC38" s="53">
        <f t="shared" ref="AC38:AC41" si="36">AU33</f>
        <v>5</v>
      </c>
      <c r="AD38" s="53">
        <f t="shared" ref="AD38:AD41" si="37">AV33</f>
        <v>5</v>
      </c>
      <c r="AE38" t="s">
        <v>89</v>
      </c>
      <c r="AF38">
        <v>1</v>
      </c>
      <c r="AG38">
        <v>1</v>
      </c>
      <c r="AH38">
        <v>9</v>
      </c>
      <c r="AI38">
        <v>9</v>
      </c>
      <c r="AJ38">
        <v>4</v>
      </c>
      <c r="AK38" s="17">
        <v>1</v>
      </c>
      <c r="AL38" s="17">
        <v>25</v>
      </c>
      <c r="AM38" t="s">
        <v>69</v>
      </c>
      <c r="AN38">
        <v>1</v>
      </c>
      <c r="AO38">
        <v>1</v>
      </c>
      <c r="AP38">
        <v>9</v>
      </c>
      <c r="AQ38">
        <v>9</v>
      </c>
      <c r="AR38">
        <v>4</v>
      </c>
      <c r="AS38">
        <v>3.58</v>
      </c>
      <c r="AT38">
        <v>0.97</v>
      </c>
      <c r="AU38">
        <v>4</v>
      </c>
      <c r="AV38">
        <v>3</v>
      </c>
    </row>
    <row r="39" spans="1:48" ht="18.75" customHeight="1" x14ac:dyDescent="0.25">
      <c r="A39" s="65" t="s">
        <v>30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48">
        <f t="shared" si="27"/>
        <v>0</v>
      </c>
      <c r="M39" s="48">
        <f t="shared" si="28"/>
        <v>0</v>
      </c>
      <c r="N39" s="48">
        <f t="shared" si="29"/>
        <v>1</v>
      </c>
      <c r="O39" s="48">
        <f t="shared" si="30"/>
        <v>5</v>
      </c>
      <c r="P39" s="48">
        <f t="shared" si="31"/>
        <v>18</v>
      </c>
      <c r="Q39" s="48">
        <f t="shared" si="32"/>
        <v>1</v>
      </c>
      <c r="R39" s="48">
        <f t="shared" si="33"/>
        <v>25</v>
      </c>
      <c r="S39" s="49">
        <f t="shared" si="10"/>
        <v>0</v>
      </c>
      <c r="T39" s="49">
        <f t="shared" si="11"/>
        <v>0</v>
      </c>
      <c r="U39" s="49">
        <f t="shared" si="12"/>
        <v>0.04</v>
      </c>
      <c r="V39" s="49">
        <f t="shared" si="13"/>
        <v>0.2</v>
      </c>
      <c r="W39" s="49">
        <f t="shared" si="14"/>
        <v>0.72</v>
      </c>
      <c r="X39" s="49">
        <f t="shared" si="15"/>
        <v>0.04</v>
      </c>
      <c r="Y39" s="11">
        <f t="shared" si="22"/>
        <v>0</v>
      </c>
      <c r="Z39" s="11">
        <f t="shared" si="23"/>
        <v>1</v>
      </c>
      <c r="AA39" s="50">
        <f t="shared" si="34"/>
        <v>4.71</v>
      </c>
      <c r="AB39" s="57">
        <f t="shared" si="35"/>
        <v>0.55000000000000004</v>
      </c>
      <c r="AC39" s="53">
        <f t="shared" si="36"/>
        <v>5</v>
      </c>
      <c r="AD39" s="53">
        <f t="shared" si="37"/>
        <v>5</v>
      </c>
      <c r="AE39" t="s">
        <v>90</v>
      </c>
      <c r="AF39">
        <v>1</v>
      </c>
      <c r="AG39">
        <v>2</v>
      </c>
      <c r="AH39">
        <v>9</v>
      </c>
      <c r="AI39">
        <v>8</v>
      </c>
      <c r="AJ39">
        <v>4</v>
      </c>
      <c r="AK39" s="17">
        <v>1</v>
      </c>
      <c r="AL39" s="17">
        <v>25</v>
      </c>
      <c r="AM39" t="s">
        <v>70</v>
      </c>
      <c r="AN39">
        <v>1</v>
      </c>
      <c r="AO39">
        <v>2</v>
      </c>
      <c r="AP39">
        <v>9</v>
      </c>
      <c r="AQ39">
        <v>8</v>
      </c>
      <c r="AR39">
        <v>4</v>
      </c>
      <c r="AS39">
        <v>3.5</v>
      </c>
      <c r="AT39">
        <v>1.02</v>
      </c>
      <c r="AU39">
        <v>4</v>
      </c>
      <c r="AV39">
        <v>3</v>
      </c>
    </row>
    <row r="40" spans="1:48" ht="18.75" customHeight="1" x14ac:dyDescent="0.25">
      <c r="A40" s="65" t="s">
        <v>31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48">
        <f t="shared" si="27"/>
        <v>0</v>
      </c>
      <c r="M40" s="48">
        <f t="shared" si="28"/>
        <v>0</v>
      </c>
      <c r="N40" s="48">
        <f t="shared" si="29"/>
        <v>0</v>
      </c>
      <c r="O40" s="48">
        <f t="shared" si="30"/>
        <v>4</v>
      </c>
      <c r="P40" s="48">
        <f t="shared" si="31"/>
        <v>20</v>
      </c>
      <c r="Q40" s="48">
        <f t="shared" si="32"/>
        <v>1</v>
      </c>
      <c r="R40" s="48">
        <f t="shared" si="33"/>
        <v>25</v>
      </c>
      <c r="S40" s="49">
        <f t="shared" si="10"/>
        <v>0</v>
      </c>
      <c r="T40" s="49">
        <f t="shared" si="11"/>
        <v>0</v>
      </c>
      <c r="U40" s="49">
        <f t="shared" si="12"/>
        <v>0</v>
      </c>
      <c r="V40" s="49">
        <f t="shared" si="13"/>
        <v>0.16</v>
      </c>
      <c r="W40" s="49">
        <f t="shared" si="14"/>
        <v>0.8</v>
      </c>
      <c r="X40" s="49">
        <f t="shared" si="15"/>
        <v>0.04</v>
      </c>
      <c r="Y40" s="11">
        <f t="shared" si="22"/>
        <v>0</v>
      </c>
      <c r="Z40" s="11">
        <f t="shared" si="23"/>
        <v>1</v>
      </c>
      <c r="AA40" s="50">
        <f t="shared" si="34"/>
        <v>4.83</v>
      </c>
      <c r="AB40" s="57">
        <f t="shared" si="35"/>
        <v>0.38</v>
      </c>
      <c r="AC40" s="53">
        <f t="shared" si="36"/>
        <v>5</v>
      </c>
      <c r="AD40" s="53">
        <f t="shared" si="37"/>
        <v>5</v>
      </c>
      <c r="AE40" t="s">
        <v>91</v>
      </c>
      <c r="AF40">
        <v>1</v>
      </c>
      <c r="AG40">
        <v>2</v>
      </c>
      <c r="AH40">
        <v>10</v>
      </c>
      <c r="AI40">
        <v>7</v>
      </c>
      <c r="AJ40">
        <v>3</v>
      </c>
      <c r="AK40" s="17">
        <v>2</v>
      </c>
      <c r="AL40" s="17">
        <v>25</v>
      </c>
      <c r="AM40" t="s">
        <v>71</v>
      </c>
      <c r="AN40">
        <v>1</v>
      </c>
      <c r="AO40">
        <v>2</v>
      </c>
      <c r="AP40">
        <v>10</v>
      </c>
      <c r="AQ40">
        <v>7</v>
      </c>
      <c r="AR40">
        <v>3</v>
      </c>
      <c r="AS40">
        <v>3.39</v>
      </c>
      <c r="AT40">
        <v>0.99</v>
      </c>
      <c r="AU40">
        <v>3</v>
      </c>
      <c r="AV40">
        <v>3</v>
      </c>
    </row>
    <row r="41" spans="1:48" ht="18.75" customHeight="1" x14ac:dyDescent="0.25">
      <c r="A41" s="65" t="s">
        <v>32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48">
        <f t="shared" si="27"/>
        <v>0</v>
      </c>
      <c r="M41" s="48">
        <f t="shared" si="28"/>
        <v>0</v>
      </c>
      <c r="N41" s="48">
        <f t="shared" si="29"/>
        <v>0</v>
      </c>
      <c r="O41" s="48">
        <f t="shared" si="30"/>
        <v>5</v>
      </c>
      <c r="P41" s="48">
        <f t="shared" si="31"/>
        <v>19</v>
      </c>
      <c r="Q41" s="48">
        <f t="shared" si="32"/>
        <v>1</v>
      </c>
      <c r="R41" s="48">
        <f t="shared" si="33"/>
        <v>25</v>
      </c>
      <c r="S41" s="49">
        <f t="shared" si="10"/>
        <v>0</v>
      </c>
      <c r="T41" s="49">
        <f t="shared" si="11"/>
        <v>0</v>
      </c>
      <c r="U41" s="49">
        <f t="shared" si="12"/>
        <v>0</v>
      </c>
      <c r="V41" s="49">
        <f t="shared" si="13"/>
        <v>0.2</v>
      </c>
      <c r="W41" s="49">
        <f t="shared" si="14"/>
        <v>0.76</v>
      </c>
      <c r="X41" s="49">
        <f t="shared" si="15"/>
        <v>0.04</v>
      </c>
      <c r="Y41" s="11">
        <f t="shared" si="22"/>
        <v>0</v>
      </c>
      <c r="Z41" s="11">
        <f t="shared" si="23"/>
        <v>1</v>
      </c>
      <c r="AA41" s="50">
        <f t="shared" si="34"/>
        <v>4.79</v>
      </c>
      <c r="AB41" s="57">
        <f t="shared" si="35"/>
        <v>0.41</v>
      </c>
      <c r="AC41" s="53">
        <f t="shared" si="36"/>
        <v>5</v>
      </c>
      <c r="AD41" s="53">
        <f t="shared" si="37"/>
        <v>5</v>
      </c>
      <c r="AE41" t="s">
        <v>92</v>
      </c>
      <c r="AF41">
        <v>0</v>
      </c>
      <c r="AG41">
        <v>0</v>
      </c>
      <c r="AH41">
        <v>3</v>
      </c>
      <c r="AI41">
        <v>10</v>
      </c>
      <c r="AJ41">
        <v>12</v>
      </c>
      <c r="AK41" s="17">
        <v>0</v>
      </c>
      <c r="AL41" s="17">
        <v>25</v>
      </c>
      <c r="AM41" t="s">
        <v>72</v>
      </c>
      <c r="AN41">
        <v>0</v>
      </c>
      <c r="AO41">
        <v>0</v>
      </c>
      <c r="AP41">
        <v>3</v>
      </c>
      <c r="AQ41">
        <v>10</v>
      </c>
      <c r="AR41">
        <v>12</v>
      </c>
      <c r="AS41">
        <v>4.3600000000000003</v>
      </c>
      <c r="AT41">
        <v>0.7</v>
      </c>
      <c r="AU41">
        <v>4</v>
      </c>
      <c r="AV41">
        <v>5</v>
      </c>
    </row>
    <row r="42" spans="1:48" ht="23.25" x14ac:dyDescent="0.25">
      <c r="A42" s="66" t="s">
        <v>46</v>
      </c>
      <c r="B42" s="67"/>
      <c r="C42" s="67"/>
      <c r="D42" s="67"/>
      <c r="E42" s="67"/>
      <c r="F42" s="67"/>
      <c r="G42" s="67"/>
      <c r="H42" s="67"/>
      <c r="I42" s="67"/>
      <c r="J42" s="67"/>
      <c r="K42" s="68"/>
      <c r="L42" s="21">
        <f>SUM(L37:L41)</f>
        <v>0</v>
      </c>
      <c r="M42" s="21">
        <f t="shared" ref="M42:R42" si="38">SUM(M37:M41)</f>
        <v>0</v>
      </c>
      <c r="N42" s="21">
        <f t="shared" si="38"/>
        <v>3</v>
      </c>
      <c r="O42" s="21">
        <f t="shared" si="38"/>
        <v>25</v>
      </c>
      <c r="P42" s="21">
        <f t="shared" si="38"/>
        <v>92</v>
      </c>
      <c r="Q42" s="21">
        <f t="shared" si="38"/>
        <v>5</v>
      </c>
      <c r="R42" s="21">
        <f t="shared" si="38"/>
        <v>125</v>
      </c>
      <c r="S42" s="22">
        <f t="shared" ref="S42" si="39">L42/$R42</f>
        <v>0</v>
      </c>
      <c r="T42" s="22">
        <f t="shared" ref="T42" si="40">M42/$R42</f>
        <v>0</v>
      </c>
      <c r="U42" s="22">
        <f t="shared" ref="U42" si="41">N42/$R42</f>
        <v>2.4E-2</v>
      </c>
      <c r="V42" s="22">
        <f t="shared" ref="V42" si="42">O42/$R42</f>
        <v>0.2</v>
      </c>
      <c r="W42" s="22">
        <f t="shared" ref="W42" si="43">P42/$R42</f>
        <v>0.73599999999999999</v>
      </c>
      <c r="X42" s="22">
        <f t="shared" ref="X42" si="44">Q42/$R42</f>
        <v>0.04</v>
      </c>
      <c r="Y42" s="22">
        <f t="shared" ref="Y42" si="45">(L42+M42)/(L42+M42+N42+O42+P42)</f>
        <v>0</v>
      </c>
      <c r="Z42" s="22">
        <f t="shared" ref="Z42" si="46">(N42+O42+P42)/(L42+M42+N42+O42+P42)</f>
        <v>1</v>
      </c>
      <c r="AA42" s="23">
        <f>AVERAGE(AA37:AA41)</f>
        <v>4.74</v>
      </c>
      <c r="AB42" s="24"/>
      <c r="AC42" s="21">
        <f>MEDIAN(AC37:AC41)</f>
        <v>5</v>
      </c>
      <c r="AD42" s="25"/>
      <c r="AE42" t="s">
        <v>93</v>
      </c>
      <c r="AF42">
        <v>0</v>
      </c>
      <c r="AG42">
        <v>0</v>
      </c>
      <c r="AH42">
        <v>3</v>
      </c>
      <c r="AI42">
        <v>10</v>
      </c>
      <c r="AJ42">
        <v>12</v>
      </c>
      <c r="AK42" s="17">
        <v>0</v>
      </c>
      <c r="AL42" s="17">
        <v>25</v>
      </c>
      <c r="AM42" t="s">
        <v>73</v>
      </c>
      <c r="AN42">
        <v>0</v>
      </c>
      <c r="AO42">
        <v>0</v>
      </c>
      <c r="AP42">
        <v>3</v>
      </c>
      <c r="AQ42">
        <v>10</v>
      </c>
      <c r="AR42">
        <v>12</v>
      </c>
      <c r="AS42">
        <v>4.3600000000000003</v>
      </c>
      <c r="AT42">
        <v>0.7</v>
      </c>
      <c r="AU42">
        <v>4</v>
      </c>
      <c r="AV42">
        <v>5</v>
      </c>
    </row>
    <row r="43" spans="1:48" ht="23.25" x14ac:dyDescent="0.25">
      <c r="A43" s="71" t="s">
        <v>49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L43" s="17"/>
    </row>
    <row r="44" spans="1:48" ht="18.75" customHeight="1" x14ac:dyDescent="0.25">
      <c r="A44" s="65" t="s">
        <v>33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48">
        <f>AF37</f>
        <v>1</v>
      </c>
      <c r="M44" s="48">
        <f t="shared" ref="M44:R44" si="47">AG37</f>
        <v>2</v>
      </c>
      <c r="N44" s="48">
        <f t="shared" si="47"/>
        <v>9</v>
      </c>
      <c r="O44" s="48">
        <f t="shared" si="47"/>
        <v>8</v>
      </c>
      <c r="P44" s="48">
        <f t="shared" si="47"/>
        <v>4</v>
      </c>
      <c r="Q44" s="48">
        <f t="shared" si="47"/>
        <v>1</v>
      </c>
      <c r="R44" s="48">
        <f t="shared" si="47"/>
        <v>25</v>
      </c>
      <c r="S44" s="49">
        <f t="shared" si="10"/>
        <v>0.04</v>
      </c>
      <c r="T44" s="49">
        <f t="shared" si="11"/>
        <v>0.08</v>
      </c>
      <c r="U44" s="49">
        <f t="shared" si="12"/>
        <v>0.36</v>
      </c>
      <c r="V44" s="49">
        <f t="shared" si="13"/>
        <v>0.32</v>
      </c>
      <c r="W44" s="49">
        <f t="shared" si="14"/>
        <v>0.16</v>
      </c>
      <c r="X44" s="49">
        <f t="shared" si="15"/>
        <v>0.04</v>
      </c>
      <c r="Y44" s="11">
        <f t="shared" si="22"/>
        <v>0.125</v>
      </c>
      <c r="Z44" s="11">
        <f t="shared" si="23"/>
        <v>0.875</v>
      </c>
      <c r="AA44" s="50">
        <f>AS37</f>
        <v>3.5</v>
      </c>
      <c r="AB44" s="50">
        <f t="shared" ref="AB44:AD44" si="48">AT37</f>
        <v>1.02</v>
      </c>
      <c r="AC44" s="53">
        <f t="shared" si="48"/>
        <v>4</v>
      </c>
      <c r="AD44" s="53">
        <f t="shared" si="48"/>
        <v>3</v>
      </c>
      <c r="AK44" s="17"/>
      <c r="AL44" s="17"/>
    </row>
    <row r="45" spans="1:48" ht="18.75" customHeight="1" x14ac:dyDescent="0.25">
      <c r="A45" s="65" t="s">
        <v>34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48">
        <f t="shared" ref="L45:L47" si="49">AF38</f>
        <v>1</v>
      </c>
      <c r="M45" s="48">
        <f t="shared" ref="M45:M47" si="50">AG38</f>
        <v>1</v>
      </c>
      <c r="N45" s="48">
        <f t="shared" ref="N45:N47" si="51">AH38</f>
        <v>9</v>
      </c>
      <c r="O45" s="48">
        <f t="shared" ref="O45:O47" si="52">AI38</f>
        <v>9</v>
      </c>
      <c r="P45" s="48">
        <f t="shared" ref="P45:P47" si="53">AJ38</f>
        <v>4</v>
      </c>
      <c r="Q45" s="48">
        <f t="shared" ref="Q45:Q47" si="54">AK38</f>
        <v>1</v>
      </c>
      <c r="R45" s="48">
        <f t="shared" ref="R45:R47" si="55">AL38</f>
        <v>25</v>
      </c>
      <c r="S45" s="49">
        <f t="shared" si="10"/>
        <v>0.04</v>
      </c>
      <c r="T45" s="49">
        <f t="shared" si="11"/>
        <v>0.04</v>
      </c>
      <c r="U45" s="49">
        <f t="shared" si="12"/>
        <v>0.36</v>
      </c>
      <c r="V45" s="49">
        <f t="shared" si="13"/>
        <v>0.36</v>
      </c>
      <c r="W45" s="49">
        <f t="shared" si="14"/>
        <v>0.16</v>
      </c>
      <c r="X45" s="49">
        <f t="shared" si="15"/>
        <v>0.04</v>
      </c>
      <c r="Y45" s="11">
        <f t="shared" si="22"/>
        <v>8.3333333333333329E-2</v>
      </c>
      <c r="Z45" s="11">
        <f t="shared" si="23"/>
        <v>0.91666666666666663</v>
      </c>
      <c r="AA45" s="50">
        <f t="shared" ref="AA45:AA47" si="56">AS38</f>
        <v>3.58</v>
      </c>
      <c r="AB45" s="50">
        <f t="shared" ref="AB45:AB47" si="57">AT38</f>
        <v>0.97</v>
      </c>
      <c r="AC45" s="53">
        <f t="shared" ref="AC45:AC47" si="58">AU38</f>
        <v>4</v>
      </c>
      <c r="AD45" s="53">
        <f t="shared" ref="AD45:AD47" si="59">AV38</f>
        <v>3</v>
      </c>
      <c r="AK45" s="17"/>
      <c r="AL45" s="17"/>
    </row>
    <row r="46" spans="1:48" ht="18.75" customHeight="1" x14ac:dyDescent="0.25">
      <c r="A46" s="65" t="s">
        <v>35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48">
        <f t="shared" si="49"/>
        <v>1</v>
      </c>
      <c r="M46" s="48">
        <f t="shared" si="50"/>
        <v>2</v>
      </c>
      <c r="N46" s="48">
        <f t="shared" si="51"/>
        <v>9</v>
      </c>
      <c r="O46" s="48">
        <f t="shared" si="52"/>
        <v>8</v>
      </c>
      <c r="P46" s="48">
        <f t="shared" si="53"/>
        <v>4</v>
      </c>
      <c r="Q46" s="48">
        <f t="shared" si="54"/>
        <v>1</v>
      </c>
      <c r="R46" s="48">
        <f t="shared" si="55"/>
        <v>25</v>
      </c>
      <c r="S46" s="49">
        <f t="shared" si="10"/>
        <v>0.04</v>
      </c>
      <c r="T46" s="49">
        <f t="shared" si="11"/>
        <v>0.08</v>
      </c>
      <c r="U46" s="49">
        <f t="shared" si="12"/>
        <v>0.36</v>
      </c>
      <c r="V46" s="49">
        <f t="shared" si="13"/>
        <v>0.32</v>
      </c>
      <c r="W46" s="49">
        <f t="shared" si="14"/>
        <v>0.16</v>
      </c>
      <c r="X46" s="49">
        <f t="shared" si="15"/>
        <v>0.04</v>
      </c>
      <c r="Y46" s="11">
        <f t="shared" si="22"/>
        <v>0.125</v>
      </c>
      <c r="Z46" s="11">
        <f t="shared" si="23"/>
        <v>0.875</v>
      </c>
      <c r="AA46" s="50">
        <f t="shared" si="56"/>
        <v>3.5</v>
      </c>
      <c r="AB46" s="50">
        <f t="shared" si="57"/>
        <v>1.02</v>
      </c>
      <c r="AC46" s="53">
        <f t="shared" si="58"/>
        <v>4</v>
      </c>
      <c r="AD46" s="53">
        <f t="shared" si="59"/>
        <v>3</v>
      </c>
      <c r="AK46" s="17"/>
      <c r="AL46" s="17"/>
    </row>
    <row r="47" spans="1:48" ht="18.75" customHeight="1" x14ac:dyDescent="0.25">
      <c r="A47" s="65" t="s">
        <v>36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48">
        <f t="shared" si="49"/>
        <v>1</v>
      </c>
      <c r="M47" s="48">
        <f t="shared" si="50"/>
        <v>2</v>
      </c>
      <c r="N47" s="48">
        <f t="shared" si="51"/>
        <v>10</v>
      </c>
      <c r="O47" s="48">
        <f t="shared" si="52"/>
        <v>7</v>
      </c>
      <c r="P47" s="48">
        <f t="shared" si="53"/>
        <v>3</v>
      </c>
      <c r="Q47" s="48">
        <f t="shared" si="54"/>
        <v>2</v>
      </c>
      <c r="R47" s="48">
        <f t="shared" si="55"/>
        <v>25</v>
      </c>
      <c r="S47" s="49">
        <f t="shared" si="10"/>
        <v>0.04</v>
      </c>
      <c r="T47" s="49">
        <f t="shared" si="11"/>
        <v>0.08</v>
      </c>
      <c r="U47" s="49">
        <f t="shared" si="12"/>
        <v>0.4</v>
      </c>
      <c r="V47" s="49">
        <f t="shared" si="13"/>
        <v>0.28000000000000003</v>
      </c>
      <c r="W47" s="49">
        <f t="shared" si="14"/>
        <v>0.12</v>
      </c>
      <c r="X47" s="49">
        <f t="shared" si="15"/>
        <v>0.08</v>
      </c>
      <c r="Y47" s="11">
        <f t="shared" si="22"/>
        <v>0.13043478260869565</v>
      </c>
      <c r="Z47" s="11">
        <f t="shared" si="23"/>
        <v>0.86956521739130432</v>
      </c>
      <c r="AA47" s="50">
        <f t="shared" si="56"/>
        <v>3.39</v>
      </c>
      <c r="AB47" s="50">
        <f t="shared" si="57"/>
        <v>0.99</v>
      </c>
      <c r="AC47" s="53">
        <f t="shared" si="58"/>
        <v>3</v>
      </c>
      <c r="AD47" s="53">
        <f t="shared" si="59"/>
        <v>3</v>
      </c>
      <c r="AK47" s="17"/>
      <c r="AL47" s="17"/>
    </row>
    <row r="48" spans="1:48" ht="23.25" x14ac:dyDescent="0.25">
      <c r="A48" s="66" t="s">
        <v>47</v>
      </c>
      <c r="B48" s="67"/>
      <c r="C48" s="67"/>
      <c r="D48" s="67"/>
      <c r="E48" s="67"/>
      <c r="F48" s="67"/>
      <c r="G48" s="67"/>
      <c r="H48" s="67"/>
      <c r="I48" s="67"/>
      <c r="J48" s="67"/>
      <c r="K48" s="68"/>
      <c r="L48" s="21">
        <f>SUM(L44:L47)</f>
        <v>4</v>
      </c>
      <c r="M48" s="21">
        <f t="shared" ref="M48:R48" si="60">SUM(M44:M47)</f>
        <v>7</v>
      </c>
      <c r="N48" s="21">
        <f t="shared" si="60"/>
        <v>37</v>
      </c>
      <c r="O48" s="21">
        <f t="shared" si="60"/>
        <v>32</v>
      </c>
      <c r="P48" s="21">
        <f t="shared" si="60"/>
        <v>15</v>
      </c>
      <c r="Q48" s="21">
        <f t="shared" si="60"/>
        <v>5</v>
      </c>
      <c r="R48" s="21">
        <f t="shared" si="60"/>
        <v>100</v>
      </c>
      <c r="S48" s="22">
        <f t="shared" ref="S48" si="61">L48/$R48</f>
        <v>0.04</v>
      </c>
      <c r="T48" s="22">
        <f t="shared" ref="T48" si="62">M48/$R48</f>
        <v>7.0000000000000007E-2</v>
      </c>
      <c r="U48" s="22">
        <f t="shared" ref="U48" si="63">N48/$R48</f>
        <v>0.37</v>
      </c>
      <c r="V48" s="22">
        <f t="shared" ref="V48" si="64">O48/$R48</f>
        <v>0.32</v>
      </c>
      <c r="W48" s="22">
        <f t="shared" ref="W48" si="65">P48/$R48</f>
        <v>0.15</v>
      </c>
      <c r="X48" s="22">
        <f t="shared" ref="X48" si="66">Q48/$R48</f>
        <v>0.05</v>
      </c>
      <c r="Y48" s="22">
        <f t="shared" ref="Y48" si="67">(L48+M48)/(L48+M48+N48+O48+P48)</f>
        <v>0.11578947368421053</v>
      </c>
      <c r="Z48" s="22">
        <f t="shared" ref="Z48" si="68">(N48+O48+P48)/(L48+M48+N48+O48+P48)</f>
        <v>0.88421052631578945</v>
      </c>
      <c r="AA48" s="23">
        <f>AVERAGE(AA44:AA47)</f>
        <v>3.4925000000000002</v>
      </c>
      <c r="AB48" s="24"/>
      <c r="AC48" s="21">
        <f>MEDIAN(AC44:AC47)</f>
        <v>4</v>
      </c>
      <c r="AD48" s="25"/>
      <c r="AK48" s="17"/>
      <c r="AL48" s="17"/>
    </row>
    <row r="49" spans="1:38" ht="23.25" x14ac:dyDescent="0.25">
      <c r="A49" s="72" t="s">
        <v>48</v>
      </c>
      <c r="B49" s="73"/>
      <c r="C49" s="73"/>
      <c r="D49" s="73"/>
      <c r="E49" s="73"/>
      <c r="F49" s="73"/>
      <c r="G49" s="73"/>
      <c r="H49" s="73"/>
      <c r="I49" s="73"/>
      <c r="J49" s="73"/>
      <c r="K49" s="74"/>
      <c r="L49" s="43">
        <f>SUM(L48,L42,L35)</f>
        <v>4</v>
      </c>
      <c r="M49" s="43">
        <f t="shared" ref="M49:Q49" si="69">SUM(M48,M42,M35)</f>
        <v>7</v>
      </c>
      <c r="N49" s="43">
        <f t="shared" si="69"/>
        <v>44</v>
      </c>
      <c r="O49" s="43">
        <f t="shared" si="69"/>
        <v>89</v>
      </c>
      <c r="P49" s="43">
        <f t="shared" si="69"/>
        <v>190</v>
      </c>
      <c r="Q49" s="43">
        <f t="shared" si="69"/>
        <v>16</v>
      </c>
      <c r="R49" s="43">
        <f>SUM(R48,R42,R35)</f>
        <v>350</v>
      </c>
      <c r="S49" s="44">
        <f t="shared" ref="S49" si="70">L49/$R49</f>
        <v>1.1428571428571429E-2</v>
      </c>
      <c r="T49" s="44">
        <f t="shared" ref="T49" si="71">M49/$R49</f>
        <v>0.02</v>
      </c>
      <c r="U49" s="44">
        <f t="shared" ref="U49" si="72">N49/$R49</f>
        <v>0.12571428571428572</v>
      </c>
      <c r="V49" s="44">
        <f t="shared" ref="V49" si="73">O49/$R49</f>
        <v>0.25428571428571428</v>
      </c>
      <c r="W49" s="44">
        <f t="shared" ref="W49" si="74">P49/$R49</f>
        <v>0.54285714285714282</v>
      </c>
      <c r="X49" s="44">
        <f t="shared" ref="X49" si="75">Q49/$R49</f>
        <v>4.5714285714285714E-2</v>
      </c>
      <c r="Y49" s="44">
        <f t="shared" ref="Y49" si="76">(L49+M49)/(L49+M49+N49+O49+P49)</f>
        <v>3.2934131736526949E-2</v>
      </c>
      <c r="Z49" s="44">
        <f t="shared" ref="Z49" si="77">(N49+O49+P49)/(L49+M49+N49+O49+P49)</f>
        <v>0.96706586826347307</v>
      </c>
      <c r="AA49" s="45">
        <f>AVERAGE(AA44:AA47,AA37:AA41,AA30:AA34)</f>
        <v>4.3564285714285713</v>
      </c>
      <c r="AB49" s="24"/>
      <c r="AC49" s="43">
        <f>MEDIAN(AC44:AC47,AC37:AC41,AC30:AC34)</f>
        <v>5</v>
      </c>
      <c r="AD49" s="25"/>
      <c r="AK49" s="17"/>
      <c r="AL49" s="17"/>
    </row>
    <row r="50" spans="1:38" s="35" customFormat="1" ht="18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7"/>
      <c r="M50" s="37"/>
      <c r="N50" s="37"/>
      <c r="O50" s="37"/>
      <c r="P50" s="37"/>
      <c r="Q50" s="37"/>
      <c r="R50" s="37"/>
      <c r="S50" s="38"/>
      <c r="T50" s="38"/>
      <c r="U50" s="38"/>
      <c r="V50" s="38"/>
      <c r="W50" s="38"/>
      <c r="X50" s="38"/>
      <c r="Y50" s="38"/>
      <c r="Z50" s="38"/>
      <c r="AA50" s="39"/>
      <c r="AB50" s="40"/>
      <c r="AC50" s="41"/>
      <c r="AD50" s="42"/>
      <c r="AK50" s="36"/>
      <c r="AL50" s="17"/>
    </row>
    <row r="51" spans="1:38" ht="39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1" t="s">
        <v>2</v>
      </c>
      <c r="M51" s="1" t="s">
        <v>3</v>
      </c>
      <c r="N51" s="1" t="s">
        <v>4</v>
      </c>
      <c r="O51" s="1" t="s">
        <v>5</v>
      </c>
      <c r="P51" s="1" t="s">
        <v>6</v>
      </c>
      <c r="Q51" s="1" t="s">
        <v>7</v>
      </c>
      <c r="R51" s="19" t="s">
        <v>8</v>
      </c>
      <c r="S51" s="1" t="s">
        <v>2</v>
      </c>
      <c r="T51" s="1" t="s">
        <v>3</v>
      </c>
      <c r="U51" s="1" t="s">
        <v>4</v>
      </c>
      <c r="V51" s="1" t="s">
        <v>5</v>
      </c>
      <c r="W51" s="1" t="s">
        <v>6</v>
      </c>
      <c r="X51" s="1" t="s">
        <v>7</v>
      </c>
      <c r="Y51" s="12" t="s">
        <v>16</v>
      </c>
      <c r="Z51" s="12" t="s">
        <v>17</v>
      </c>
      <c r="AA51" s="1" t="s">
        <v>9</v>
      </c>
      <c r="AB51" s="1" t="s">
        <v>10</v>
      </c>
      <c r="AC51" s="1" t="s">
        <v>11</v>
      </c>
      <c r="AD51" s="1" t="s">
        <v>12</v>
      </c>
      <c r="AK51" s="17"/>
      <c r="AL51" s="17"/>
    </row>
    <row r="52" spans="1:38" ht="18.75" x14ac:dyDescent="0.25">
      <c r="A52" s="69" t="s">
        <v>37</v>
      </c>
      <c r="B52" s="69"/>
      <c r="C52" s="69"/>
      <c r="D52" s="69"/>
      <c r="E52" s="69"/>
      <c r="F52" s="69"/>
      <c r="G52" s="69"/>
      <c r="H52" s="69"/>
      <c r="I52" s="69"/>
      <c r="J52" s="69"/>
      <c r="K52" s="70"/>
      <c r="L52" s="46">
        <f>AF41</f>
        <v>0</v>
      </c>
      <c r="M52" s="46">
        <f t="shared" ref="M52:R52" si="78">AG41</f>
        <v>0</v>
      </c>
      <c r="N52" s="46">
        <f t="shared" si="78"/>
        <v>3</v>
      </c>
      <c r="O52" s="46">
        <f t="shared" si="78"/>
        <v>10</v>
      </c>
      <c r="P52" s="46">
        <f t="shared" si="78"/>
        <v>12</v>
      </c>
      <c r="Q52" s="46">
        <f t="shared" si="78"/>
        <v>0</v>
      </c>
      <c r="R52" s="46">
        <f t="shared" si="78"/>
        <v>25</v>
      </c>
      <c r="S52" s="20">
        <f>L52/$R52</f>
        <v>0</v>
      </c>
      <c r="T52" s="20">
        <f t="shared" ref="T52:X52" si="79">M52/$R52</f>
        <v>0</v>
      </c>
      <c r="U52" s="20">
        <f t="shared" si="79"/>
        <v>0.12</v>
      </c>
      <c r="V52" s="20">
        <f t="shared" si="79"/>
        <v>0.4</v>
      </c>
      <c r="W52" s="20">
        <f t="shared" si="79"/>
        <v>0.48</v>
      </c>
      <c r="X52" s="20">
        <f t="shared" si="79"/>
        <v>0</v>
      </c>
      <c r="Y52" s="11">
        <f>(L52+M52)/(L52+M52+N52+O52+P52)</f>
        <v>0</v>
      </c>
      <c r="Z52" s="11">
        <f>(N52+O52+P52)/(L52+M52+N52+O52+P52)</f>
        <v>1</v>
      </c>
      <c r="AA52" s="47">
        <f>AS41</f>
        <v>4.3600000000000003</v>
      </c>
      <c r="AB52" s="47">
        <f t="shared" ref="AB52:AD52" si="80">AT41</f>
        <v>0.7</v>
      </c>
      <c r="AC52" s="54">
        <f t="shared" si="80"/>
        <v>4</v>
      </c>
      <c r="AD52" s="54">
        <f t="shared" si="80"/>
        <v>5</v>
      </c>
      <c r="AK52" s="17"/>
      <c r="AL52" s="17"/>
    </row>
    <row r="53" spans="1:38" ht="24.7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27"/>
      <c r="M53" s="27"/>
      <c r="N53" s="27"/>
      <c r="O53" s="27"/>
      <c r="P53" s="27"/>
      <c r="Q53" s="27"/>
      <c r="R53" s="28"/>
      <c r="S53" s="18"/>
      <c r="T53" s="18"/>
      <c r="U53" s="18"/>
      <c r="V53" s="18"/>
      <c r="W53" s="18"/>
      <c r="X53" s="18"/>
      <c r="Y53" s="10"/>
      <c r="Z53" s="10"/>
      <c r="AA53" s="29"/>
      <c r="AB53" s="29"/>
      <c r="AC53" s="55"/>
      <c r="AD53" s="56"/>
      <c r="AK53" s="17"/>
      <c r="AL53" s="17"/>
    </row>
    <row r="54" spans="1:38" s="8" customFormat="1" ht="18.75" x14ac:dyDescent="0.25">
      <c r="A54" s="69" t="s">
        <v>38</v>
      </c>
      <c r="B54" s="69"/>
      <c r="C54" s="69"/>
      <c r="D54" s="69"/>
      <c r="E54" s="69"/>
      <c r="F54" s="69"/>
      <c r="G54" s="69"/>
      <c r="H54" s="69"/>
      <c r="I54" s="69"/>
      <c r="J54" s="69"/>
      <c r="K54" s="70"/>
      <c r="L54" s="46">
        <f>AF42</f>
        <v>0</v>
      </c>
      <c r="M54" s="46">
        <f t="shared" ref="M54:R54" si="81">AG42</f>
        <v>0</v>
      </c>
      <c r="N54" s="46">
        <f t="shared" si="81"/>
        <v>3</v>
      </c>
      <c r="O54" s="46">
        <f t="shared" si="81"/>
        <v>10</v>
      </c>
      <c r="P54" s="46">
        <f t="shared" si="81"/>
        <v>12</v>
      </c>
      <c r="Q54" s="46">
        <f t="shared" si="81"/>
        <v>0</v>
      </c>
      <c r="R54" s="46">
        <f t="shared" si="81"/>
        <v>25</v>
      </c>
      <c r="S54" s="20">
        <f>L54/$R54</f>
        <v>0</v>
      </c>
      <c r="T54" s="20">
        <f t="shared" ref="T54:X54" si="82">M54/$R54</f>
        <v>0</v>
      </c>
      <c r="U54" s="20">
        <f t="shared" si="82"/>
        <v>0.12</v>
      </c>
      <c r="V54" s="20">
        <f t="shared" si="82"/>
        <v>0.4</v>
      </c>
      <c r="W54" s="20">
        <f t="shared" si="82"/>
        <v>0.48</v>
      </c>
      <c r="X54" s="20">
        <f t="shared" si="82"/>
        <v>0</v>
      </c>
      <c r="Y54" s="11">
        <f>(L54+M54)/(L54+M54+N54+O54+P54)</f>
        <v>0</v>
      </c>
      <c r="Z54" s="11">
        <f>(N54+O54+P54)/(L54+M54+N54+O54+P54)</f>
        <v>1</v>
      </c>
      <c r="AA54" s="47">
        <f>AS42</f>
        <v>4.3600000000000003</v>
      </c>
      <c r="AB54" s="47">
        <f t="shared" ref="AB54:AD54" si="83">AT42</f>
        <v>0.7</v>
      </c>
      <c r="AC54" s="54">
        <f t="shared" si="83"/>
        <v>4</v>
      </c>
      <c r="AD54" s="54">
        <f t="shared" si="83"/>
        <v>5</v>
      </c>
    </row>
    <row r="57" spans="1:38" x14ac:dyDescent="0.25">
      <c r="A57" s="13"/>
      <c r="Q57" s="14"/>
    </row>
    <row r="59" spans="1:38" x14ac:dyDescent="0.25">
      <c r="U59" t="s">
        <v>51</v>
      </c>
    </row>
    <row r="60" spans="1:38" ht="18" customHeight="1" x14ac:dyDescent="0.25"/>
    <row r="66" spans="1:15" x14ac:dyDescent="0.25">
      <c r="A66" s="17"/>
      <c r="O66" s="17"/>
    </row>
    <row r="67" spans="1:15" x14ac:dyDescent="0.25">
      <c r="A67" s="17"/>
      <c r="O67" s="17"/>
    </row>
    <row r="68" spans="1:15" x14ac:dyDescent="0.25">
      <c r="A68" s="17"/>
      <c r="O68" s="17"/>
    </row>
    <row r="69" spans="1:15" x14ac:dyDescent="0.25">
      <c r="A69" s="17"/>
      <c r="O69" s="17"/>
    </row>
    <row r="70" spans="1:15" x14ac:dyDescent="0.25">
      <c r="A70" s="17"/>
      <c r="O70" s="17"/>
    </row>
    <row r="71" spans="1:15" x14ac:dyDescent="0.25">
      <c r="A71" s="17"/>
      <c r="O71" s="17"/>
    </row>
    <row r="72" spans="1:15" x14ac:dyDescent="0.25">
      <c r="A72" s="17"/>
      <c r="O72" s="17"/>
    </row>
    <row r="117" spans="1:14" ht="23.25" x14ac:dyDescent="0.35">
      <c r="A117" s="58" t="s">
        <v>56</v>
      </c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 ht="18.75" x14ac:dyDescent="0.3">
      <c r="A118" s="60" t="s">
        <v>95</v>
      </c>
      <c r="B118" s="61"/>
      <c r="C118" s="61"/>
      <c r="D118" s="61"/>
      <c r="E118" s="61"/>
      <c r="F118" s="61"/>
      <c r="G118" s="61"/>
      <c r="H118" s="61"/>
      <c r="I118" s="59"/>
      <c r="J118" s="59"/>
      <c r="K118" s="59"/>
      <c r="L118" s="59"/>
      <c r="M118" s="59"/>
      <c r="N118" s="59"/>
    </row>
    <row r="119" spans="1:14" ht="18.75" x14ac:dyDescent="0.3">
      <c r="A119" s="60" t="s">
        <v>96</v>
      </c>
      <c r="B119" s="61"/>
      <c r="C119" s="61"/>
      <c r="D119" s="61"/>
      <c r="E119" s="61"/>
      <c r="F119" s="61"/>
      <c r="G119" s="61"/>
      <c r="H119" s="61"/>
      <c r="I119" s="59"/>
      <c r="J119" s="59"/>
      <c r="K119" s="59"/>
      <c r="L119" s="59"/>
      <c r="M119" s="59"/>
      <c r="N119" s="59"/>
    </row>
    <row r="120" spans="1:14" x14ac:dyDescent="0.25">
      <c r="A120" s="61"/>
      <c r="B120" s="61"/>
      <c r="C120" s="61"/>
      <c r="D120" s="61"/>
      <c r="E120" s="61"/>
      <c r="F120" s="61"/>
      <c r="G120" s="61"/>
      <c r="H120" s="61"/>
      <c r="I120" s="59"/>
      <c r="J120" s="59"/>
      <c r="K120" s="59"/>
      <c r="L120" s="59"/>
      <c r="M120" s="59"/>
      <c r="N120" s="59"/>
    </row>
    <row r="121" spans="1:14" ht="23.25" x14ac:dyDescent="0.35">
      <c r="A121" s="58" t="s">
        <v>75</v>
      </c>
      <c r="B121" s="61"/>
      <c r="C121" s="61"/>
      <c r="D121" s="61"/>
      <c r="E121" s="61"/>
      <c r="F121" s="61"/>
      <c r="G121" s="61"/>
      <c r="H121" s="61"/>
      <c r="I121" s="59"/>
      <c r="J121" s="59"/>
      <c r="K121" s="59"/>
      <c r="L121" s="59"/>
      <c r="M121" s="59"/>
      <c r="N121" s="59"/>
    </row>
    <row r="122" spans="1:14" ht="18.75" x14ac:dyDescent="0.3">
      <c r="A122" s="60" t="s">
        <v>97</v>
      </c>
      <c r="B122" s="61"/>
      <c r="C122" s="61"/>
      <c r="D122" s="61"/>
      <c r="E122" s="61"/>
      <c r="F122" s="61"/>
      <c r="G122" s="61"/>
      <c r="H122" s="61"/>
      <c r="I122" s="59"/>
      <c r="J122" s="59"/>
      <c r="K122" s="59"/>
      <c r="L122" s="59"/>
      <c r="M122" s="59"/>
      <c r="N122" s="59"/>
    </row>
    <row r="123" spans="1:14" x14ac:dyDescent="0.25">
      <c r="A123" s="61"/>
      <c r="B123" s="61"/>
      <c r="C123" s="61"/>
      <c r="D123" s="61"/>
      <c r="E123" s="61"/>
      <c r="F123" s="61"/>
      <c r="G123" s="61"/>
      <c r="H123" s="61"/>
      <c r="I123" s="59"/>
      <c r="J123" s="59"/>
      <c r="K123" s="59"/>
      <c r="L123" s="59"/>
      <c r="M123" s="59"/>
      <c r="N123" s="59"/>
    </row>
    <row r="124" spans="1:14" ht="23.25" x14ac:dyDescent="0.35">
      <c r="A124" s="62" t="s">
        <v>52</v>
      </c>
      <c r="B124" s="63"/>
      <c r="C124" s="63"/>
      <c r="D124" s="63"/>
      <c r="E124" s="63"/>
      <c r="F124" s="63"/>
      <c r="G124" s="63"/>
      <c r="H124" s="63"/>
      <c r="I124" s="63"/>
      <c r="J124" s="59"/>
      <c r="K124" s="59"/>
      <c r="L124" s="59"/>
      <c r="M124" s="59"/>
      <c r="N124" s="59"/>
    </row>
    <row r="125" spans="1:14" ht="21" x14ac:dyDescent="0.35">
      <c r="A125" s="60" t="s">
        <v>98</v>
      </c>
      <c r="B125" s="63"/>
      <c r="C125" s="63"/>
      <c r="D125" s="63"/>
      <c r="E125" s="63"/>
      <c r="F125" s="63"/>
      <c r="G125" s="63"/>
      <c r="H125" s="63"/>
      <c r="I125" s="63"/>
      <c r="J125" s="59"/>
      <c r="K125" s="59"/>
      <c r="L125" s="59"/>
      <c r="M125" s="59"/>
      <c r="N125" s="59"/>
    </row>
    <row r="126" spans="1:14" ht="21" x14ac:dyDescent="0.35">
      <c r="A126" s="60" t="s">
        <v>99</v>
      </c>
      <c r="B126" s="63"/>
      <c r="C126" s="63"/>
      <c r="D126" s="63"/>
      <c r="E126" s="63"/>
      <c r="F126" s="63"/>
      <c r="G126" s="63"/>
      <c r="H126" s="63"/>
      <c r="I126" s="63"/>
      <c r="J126" s="59"/>
      <c r="K126" s="59"/>
      <c r="L126" s="59"/>
      <c r="M126" s="59"/>
      <c r="N126" s="59"/>
    </row>
    <row r="127" spans="1:14" ht="21" x14ac:dyDescent="0.35">
      <c r="A127" s="60" t="s">
        <v>100</v>
      </c>
      <c r="B127" s="63"/>
      <c r="C127" s="63"/>
      <c r="D127" s="63"/>
      <c r="E127" s="63"/>
      <c r="F127" s="63"/>
      <c r="G127" s="63"/>
      <c r="H127" s="63"/>
      <c r="I127" s="63"/>
      <c r="J127" s="59"/>
      <c r="K127" s="59"/>
      <c r="L127" s="59"/>
      <c r="M127" s="59"/>
      <c r="N127" s="59"/>
    </row>
    <row r="128" spans="1:14" ht="21" x14ac:dyDescent="0.35">
      <c r="A128" s="60" t="s">
        <v>101</v>
      </c>
      <c r="B128" s="63"/>
      <c r="C128" s="63"/>
      <c r="D128" s="63"/>
      <c r="E128" s="63"/>
      <c r="F128" s="63"/>
      <c r="G128" s="63"/>
      <c r="H128" s="63"/>
      <c r="I128" s="63"/>
      <c r="J128" s="59"/>
      <c r="K128" s="59"/>
      <c r="L128" s="59"/>
      <c r="M128" s="59"/>
      <c r="N128" s="59"/>
    </row>
    <row r="129" spans="1:14" ht="21" x14ac:dyDescent="0.35">
      <c r="A129" s="60" t="s">
        <v>102</v>
      </c>
      <c r="B129" s="63"/>
      <c r="C129" s="63"/>
      <c r="D129" s="63"/>
      <c r="E129" s="63"/>
      <c r="F129" s="63"/>
      <c r="G129" s="63"/>
      <c r="H129" s="63"/>
      <c r="I129" s="63"/>
      <c r="J129" s="59"/>
      <c r="K129" s="59"/>
      <c r="L129" s="59"/>
      <c r="M129" s="59"/>
      <c r="N129" s="59"/>
    </row>
    <row r="130" spans="1:14" ht="21" x14ac:dyDescent="0.35">
      <c r="A130" s="60" t="s">
        <v>103</v>
      </c>
      <c r="B130" s="63"/>
      <c r="C130" s="63"/>
      <c r="D130" s="63"/>
      <c r="E130" s="63"/>
      <c r="F130" s="63"/>
      <c r="G130" s="63"/>
      <c r="H130" s="63"/>
      <c r="I130" s="63"/>
      <c r="J130" s="59"/>
      <c r="K130" s="59"/>
      <c r="L130" s="59"/>
      <c r="M130" s="59"/>
      <c r="N130" s="59"/>
    </row>
    <row r="131" spans="1:14" ht="21" x14ac:dyDescent="0.35">
      <c r="A131" s="60" t="s">
        <v>104</v>
      </c>
      <c r="B131" s="63"/>
      <c r="C131" s="63"/>
      <c r="D131" s="63"/>
      <c r="E131" s="63"/>
      <c r="F131" s="63"/>
      <c r="G131" s="63"/>
      <c r="H131" s="63"/>
      <c r="I131" s="63"/>
      <c r="J131" s="59"/>
      <c r="K131" s="59"/>
      <c r="L131" s="59"/>
      <c r="M131" s="59"/>
      <c r="N131" s="59"/>
    </row>
    <row r="132" spans="1:14" ht="21" x14ac:dyDescent="0.35">
      <c r="A132" s="60" t="s">
        <v>105</v>
      </c>
      <c r="B132" s="63"/>
      <c r="C132" s="63"/>
      <c r="D132" s="63"/>
      <c r="E132" s="63"/>
      <c r="F132" s="63"/>
      <c r="G132" s="63"/>
      <c r="H132" s="63"/>
      <c r="I132" s="63"/>
      <c r="J132" s="59"/>
      <c r="K132" s="59"/>
      <c r="L132" s="59"/>
      <c r="M132" s="59"/>
      <c r="N132" s="59"/>
    </row>
    <row r="133" spans="1:14" ht="21" x14ac:dyDescent="0.35">
      <c r="A133" s="60" t="s">
        <v>106</v>
      </c>
      <c r="B133" s="63"/>
      <c r="C133" s="63"/>
      <c r="D133" s="63"/>
      <c r="E133" s="63"/>
      <c r="F133" s="63"/>
      <c r="G133" s="63"/>
      <c r="H133" s="63"/>
      <c r="I133" s="63"/>
      <c r="J133" s="59"/>
      <c r="K133" s="59"/>
      <c r="L133" s="59"/>
      <c r="M133" s="59"/>
      <c r="N133" s="59"/>
    </row>
    <row r="134" spans="1:14" ht="21" x14ac:dyDescent="0.35">
      <c r="A134" s="60" t="s">
        <v>107</v>
      </c>
      <c r="B134" s="63"/>
      <c r="C134" s="63"/>
      <c r="D134" s="63"/>
      <c r="E134" s="63"/>
      <c r="F134" s="63"/>
      <c r="G134" s="63"/>
      <c r="H134" s="63"/>
      <c r="I134" s="63"/>
      <c r="J134" s="59"/>
      <c r="K134" s="59"/>
      <c r="L134" s="59"/>
      <c r="M134" s="59"/>
      <c r="N134" s="59"/>
    </row>
    <row r="135" spans="1:14" ht="21" x14ac:dyDescent="0.35">
      <c r="A135" s="60"/>
      <c r="B135" s="63"/>
      <c r="C135" s="63"/>
      <c r="D135" s="63"/>
      <c r="E135" s="63"/>
      <c r="F135" s="63"/>
      <c r="G135" s="63"/>
      <c r="H135" s="63"/>
      <c r="I135" s="63"/>
      <c r="J135" s="59"/>
      <c r="K135" s="59"/>
      <c r="L135" s="59"/>
      <c r="M135" s="59"/>
      <c r="N135" s="59"/>
    </row>
    <row r="136" spans="1:14" ht="23.25" x14ac:dyDescent="0.35">
      <c r="A136" s="62" t="s">
        <v>53</v>
      </c>
      <c r="B136" s="63"/>
      <c r="C136" s="63"/>
      <c r="D136" s="63"/>
      <c r="E136" s="63"/>
      <c r="F136" s="63"/>
      <c r="G136" s="63"/>
      <c r="H136" s="63"/>
      <c r="I136" s="63"/>
      <c r="J136" s="59"/>
      <c r="K136" s="59"/>
      <c r="L136" s="59"/>
      <c r="M136" s="59"/>
      <c r="N136" s="59"/>
    </row>
    <row r="137" spans="1:14" ht="21" x14ac:dyDescent="0.35">
      <c r="A137" s="60" t="s">
        <v>108</v>
      </c>
      <c r="B137" s="63"/>
      <c r="C137" s="63"/>
      <c r="D137" s="63"/>
      <c r="E137" s="63"/>
      <c r="F137" s="63"/>
      <c r="G137" s="63"/>
      <c r="H137" s="63"/>
      <c r="I137" s="63"/>
      <c r="J137" s="59"/>
      <c r="K137" s="59"/>
      <c r="L137" s="59"/>
      <c r="M137" s="59"/>
      <c r="N137" s="59"/>
    </row>
    <row r="138" spans="1:14" ht="18.75" x14ac:dyDescent="0.3">
      <c r="A138" s="60" t="s">
        <v>109</v>
      </c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</row>
  </sheetData>
  <sheetProtection sheet="1" objects="1" scenarios="1"/>
  <mergeCells count="38">
    <mergeCell ref="A3:AE3"/>
    <mergeCell ref="Y26:Z27"/>
    <mergeCell ref="A38:K38"/>
    <mergeCell ref="A39:K39"/>
    <mergeCell ref="A30:K30"/>
    <mergeCell ref="A5:AE5"/>
    <mergeCell ref="A31:K31"/>
    <mergeCell ref="A6:AE6"/>
    <mergeCell ref="A8:AE8"/>
    <mergeCell ref="A32:K32"/>
    <mergeCell ref="A26:K28"/>
    <mergeCell ref="L26:Q27"/>
    <mergeCell ref="S26:X27"/>
    <mergeCell ref="A34:K34"/>
    <mergeCell ref="A7:AD7"/>
    <mergeCell ref="A12:B12"/>
    <mergeCell ref="A13:B13"/>
    <mergeCell ref="A14:B14"/>
    <mergeCell ref="A29:AD29"/>
    <mergeCell ref="A36:AD36"/>
    <mergeCell ref="A35:K35"/>
    <mergeCell ref="AA26:AD27"/>
    <mergeCell ref="A15:B15"/>
    <mergeCell ref="A16:B16"/>
    <mergeCell ref="A37:K37"/>
    <mergeCell ref="A33:K33"/>
    <mergeCell ref="A45:K45"/>
    <mergeCell ref="A42:K42"/>
    <mergeCell ref="A54:K54"/>
    <mergeCell ref="A43:AD43"/>
    <mergeCell ref="A52:K52"/>
    <mergeCell ref="A49:K49"/>
    <mergeCell ref="A48:K48"/>
    <mergeCell ref="A40:K40"/>
    <mergeCell ref="A41:K41"/>
    <mergeCell ref="A44:K44"/>
    <mergeCell ref="A46:K46"/>
    <mergeCell ref="A47:K47"/>
  </mergeCells>
  <printOptions horizontalCentered="1" verticalCentered="1"/>
  <pageMargins left="0" right="0" top="0.15748031496062992" bottom="0" header="0.31496062992125984" footer="0.31496062992125984"/>
  <pageSetup paperSize="9" scale="23" orientation="landscape" r:id="rId1"/>
  <rowBreaks count="1" manualBreakCount="1">
    <brk id="140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Informática</dc:creator>
  <cp:lastModifiedBy>Edu .</cp:lastModifiedBy>
  <cp:lastPrinted>2022-01-26T07:12:12Z</cp:lastPrinted>
  <dcterms:created xsi:type="dcterms:W3CDTF">2012-01-31T11:17:28Z</dcterms:created>
  <dcterms:modified xsi:type="dcterms:W3CDTF">2025-12-04T12:10:40Z</dcterms:modified>
</cp:coreProperties>
</file>